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chegovib\Desktop\"/>
    </mc:Choice>
  </mc:AlternateContent>
  <bookViews>
    <workbookView xWindow="0" yWindow="0" windowWidth="28695" windowHeight="10410"/>
  </bookViews>
  <sheets>
    <sheet name="Лист1" sheetId="1" r:id="rId1"/>
    <sheet name="+" sheetId="5" state="hidden" r:id="rId2"/>
  </sheets>
  <definedNames>
    <definedName name="Dum">#REF!</definedName>
    <definedName name="Борода">#REF!</definedName>
    <definedName name="ВХОД_ДАТА_1" localSheetId="1">'+'!$A$190</definedName>
    <definedName name="ВХОД_ДАТА_1">#REF!</definedName>
    <definedName name="ВХОД_ДАТА_2" localSheetId="1">'+'!$A$204</definedName>
    <definedName name="ВХОД_ДАТА_2">#REF!</definedName>
    <definedName name="ВХОД_ДАТА_3" localSheetId="1">'+'!$A$218</definedName>
    <definedName name="ВХОД_ДАТА_3">#REF!</definedName>
    <definedName name="ВХОД_РУБ_ПРОП_1" localSheetId="1">'+'!$A$1</definedName>
    <definedName name="ВХОД_РУБ_ПРОП_1">#REF!</definedName>
    <definedName name="ВХОД_РУБ_ПРОП_2" localSheetId="1">'+'!$A$28</definedName>
    <definedName name="ВХОД_РУБ_ПРОП_2">#REF!</definedName>
    <definedName name="ВХОД_РУБ_ПРОП_3" localSheetId="1">'+'!$A$55</definedName>
    <definedName name="ВХОД_РУБ_ПРОП_3">#REF!</definedName>
    <definedName name="ВХОД_РУБ_ПРОП_4" localSheetId="1">'+'!$A$82</definedName>
    <definedName name="ВХОД_РУБ_ПРОП_4">#REF!</definedName>
    <definedName name="ВХОД_РУБ_ПРОП_5" localSheetId="1">'+'!$A$109</definedName>
    <definedName name="ВХОД_РУБ_ПРОП_5">#REF!</definedName>
    <definedName name="ВХОД_РУБ_ПРОП_6" localSheetId="1">'+'!$A$136</definedName>
    <definedName name="ВХОД_РУБ_ПРОП_6">#REF!</definedName>
    <definedName name="ВХОД_РУБ_ПРОП_7" localSheetId="1">'+'!$A$163</definedName>
    <definedName name="ВХОД_РУБ_ПРОП_7">#REF!</definedName>
    <definedName name="ДАТА_1" localSheetId="1">'+'!$A$203</definedName>
    <definedName name="ДАТА_1">#REF!</definedName>
    <definedName name="ДАТА_2" localSheetId="1">'+'!$A$217</definedName>
    <definedName name="ДАТА_2">#REF!</definedName>
    <definedName name="ДАТА_3" localSheetId="1">'+'!$A$231</definedName>
    <definedName name="ДАТА_3">#REF!</definedName>
    <definedName name="ДРОБЬ_1" localSheetId="1">'+'!$A$357</definedName>
    <definedName name="ДРОБЬ_1">#REF!</definedName>
    <definedName name="ДРОБЬ_2" localSheetId="1">'+'!$A$413</definedName>
    <definedName name="ДРОБЬ_2">#REF!</definedName>
    <definedName name="ДРОБЬ_3" localSheetId="1">'+'!$A$469</definedName>
    <definedName name="ДРОБЬ_3">#REF!</definedName>
    <definedName name="_xlnm.Print_Area" localSheetId="0">Лист1!$A$1:$H$17</definedName>
    <definedName name="_xlnm.Recorder">#REF!</definedName>
    <definedName name="РУБ_ПРОП_1" localSheetId="1">'+'!$A$2</definedName>
    <definedName name="РУБ_ПРОП_1">#REF!</definedName>
    <definedName name="РУБ_ПРОП_2" localSheetId="1">'+'!$A$29</definedName>
    <definedName name="РУБ_ПРОП_2">#REF!</definedName>
    <definedName name="РУБ_ПРОП_3" localSheetId="1">'+'!$A$56</definedName>
    <definedName name="РУБ_ПРОП_3">#REF!</definedName>
    <definedName name="РУБ_ПРОП_4" localSheetId="1">'+'!$A$87</definedName>
    <definedName name="РУБ_ПРОП_4">#REF!</definedName>
    <definedName name="РУБ_ПРОП_5" localSheetId="1">'+'!$A$110</definedName>
    <definedName name="РУБ_ПРОП_5">#REF!</definedName>
    <definedName name="РУБ_ПРОП_6" localSheetId="1">'+'!$A$137</definedName>
    <definedName name="РУБ_ПРОП_6">#REF!</definedName>
    <definedName name="РУБ_ПРОП_7" localSheetId="1">'+'!$A$164</definedName>
    <definedName name="РУБ_ПРОП_7">#REF!</definedName>
    <definedName name="ШТУК_1" localSheetId="1">'+'!$A$237</definedName>
    <definedName name="ШТУК_1">#REF!</definedName>
    <definedName name="ШТУК_2" localSheetId="1">'+'!$A$268</definedName>
    <definedName name="ШТУК_2">#REF!</definedName>
    <definedName name="ШТУК_3" localSheetId="1">'+'!$A$299</definedName>
    <definedName name="ШТУК_3">#REF!</definedName>
    <definedName name="ШТУК_4" localSheetId="1">'+'!$A$330</definedName>
    <definedName name="ШТУК_4">#REF!</definedName>
  </definedNames>
  <calcPr calcId="152511" fullPrecision="0"/>
</workbook>
</file>

<file path=xl/calcChain.xml><?xml version="1.0" encoding="utf-8"?>
<calcChain xmlns="http://schemas.openxmlformats.org/spreadsheetml/2006/main">
  <c r="H6" i="1" l="1"/>
  <c r="H5" i="1" l="1"/>
  <c r="H7" i="1" s="1"/>
  <c r="A109" i="5" l="1"/>
  <c r="A121" i="5" s="1"/>
  <c r="C121" i="5" s="1"/>
  <c r="D121" i="5" s="1"/>
  <c r="E121" i="5" s="1"/>
  <c r="E111" i="5"/>
  <c r="B111" i="5"/>
  <c r="A218" i="5"/>
  <c r="A231" i="5" s="1"/>
  <c r="A190" i="5"/>
  <c r="A203" i="5" s="1"/>
  <c r="A550" i="5"/>
  <c r="E556" i="5"/>
  <c r="B556" i="5"/>
  <c r="D557" i="5"/>
  <c r="D556" i="5"/>
  <c r="C549" i="5"/>
  <c r="C548" i="5"/>
  <c r="E526" i="5"/>
  <c r="C547" i="5"/>
  <c r="C546" i="5"/>
  <c r="B526" i="5"/>
  <c r="C545" i="5"/>
  <c r="C544" i="5"/>
  <c r="C543" i="5"/>
  <c r="C542" i="5"/>
  <c r="D542" i="5" s="1"/>
  <c r="E542" i="5" s="1"/>
  <c r="F542" i="5" s="1"/>
  <c r="G542" i="5" s="1"/>
  <c r="C541" i="5"/>
  <c r="C540" i="5"/>
  <c r="C539" i="5"/>
  <c r="C538" i="5"/>
  <c r="D538" i="5" s="1"/>
  <c r="E538" i="5" s="1"/>
  <c r="D527" i="5"/>
  <c r="D526" i="5"/>
  <c r="A382" i="5"/>
  <c r="A438" i="5"/>
  <c r="J441" i="5" s="1"/>
  <c r="J442" i="5" s="1"/>
  <c r="J443" i="5" s="1"/>
  <c r="A494" i="5"/>
  <c r="J497" i="5" s="1"/>
  <c r="J498" i="5" s="1"/>
  <c r="J499" i="5" s="1"/>
  <c r="C312" i="5"/>
  <c r="C311" i="5"/>
  <c r="C310" i="5"/>
  <c r="D310" i="5" s="1"/>
  <c r="E310" i="5" s="1"/>
  <c r="C313" i="5"/>
  <c r="F303" i="5"/>
  <c r="C250" i="5"/>
  <c r="C249" i="5"/>
  <c r="D249" i="5" s="1"/>
  <c r="E249" i="5" s="1"/>
  <c r="C248" i="5"/>
  <c r="D248" i="5" s="1"/>
  <c r="E248" i="5" s="1"/>
  <c r="C251" i="5"/>
  <c r="F241" i="5"/>
  <c r="C343" i="5"/>
  <c r="C342" i="5"/>
  <c r="C341" i="5"/>
  <c r="D341" i="5" s="1"/>
  <c r="C344" i="5"/>
  <c r="F334" i="5"/>
  <c r="C281" i="5"/>
  <c r="C280" i="5"/>
  <c r="C279" i="5"/>
  <c r="D279" i="5" s="1"/>
  <c r="C282" i="5"/>
  <c r="F272" i="5"/>
  <c r="B269" i="5"/>
  <c r="A175" i="5"/>
  <c r="C182" i="5" s="1"/>
  <c r="E165" i="5"/>
  <c r="B165" i="5"/>
  <c r="D166" i="5"/>
  <c r="D165" i="5"/>
  <c r="A148" i="5"/>
  <c r="C159" i="5" s="1"/>
  <c r="E138" i="5"/>
  <c r="B138" i="5"/>
  <c r="D139" i="5"/>
  <c r="D138" i="5"/>
  <c r="D112" i="5"/>
  <c r="D111" i="5"/>
  <c r="A94" i="5"/>
  <c r="C106" i="5" s="1"/>
  <c r="E84" i="5"/>
  <c r="B84" i="5"/>
  <c r="D85" i="5"/>
  <c r="D84" i="5"/>
  <c r="A67" i="5"/>
  <c r="C80" i="5" s="1"/>
  <c r="E57" i="5"/>
  <c r="B57" i="5"/>
  <c r="D58" i="5"/>
  <c r="D57" i="5"/>
  <c r="A40" i="5"/>
  <c r="C43" i="5" s="1"/>
  <c r="E30" i="5"/>
  <c r="B30" i="5"/>
  <c r="D31" i="5"/>
  <c r="D30" i="5"/>
  <c r="C323" i="5"/>
  <c r="C322" i="5"/>
  <c r="D322" i="5" s="1"/>
  <c r="E322" i="5" s="1"/>
  <c r="D323" i="5"/>
  <c r="E323" i="5" s="1"/>
  <c r="F323" i="5" s="1"/>
  <c r="G323" i="5" s="1"/>
  <c r="E300" i="5"/>
  <c r="C321" i="5"/>
  <c r="C320" i="5"/>
  <c r="B300" i="5"/>
  <c r="C319" i="5"/>
  <c r="C318" i="5"/>
  <c r="C317" i="5"/>
  <c r="C316" i="5"/>
  <c r="C315" i="5"/>
  <c r="C314" i="5"/>
  <c r="F300" i="5"/>
  <c r="F301" i="5"/>
  <c r="F302" i="5"/>
  <c r="D301" i="5"/>
  <c r="D300" i="5"/>
  <c r="C493" i="5"/>
  <c r="C492" i="5"/>
  <c r="E470" i="5"/>
  <c r="C491" i="5"/>
  <c r="C490" i="5"/>
  <c r="B470" i="5"/>
  <c r="C489" i="5"/>
  <c r="C488" i="5"/>
  <c r="C487" i="5"/>
  <c r="D487" i="5" s="1"/>
  <c r="E487" i="5" s="1"/>
  <c r="F487" i="5" s="1"/>
  <c r="G487" i="5" s="1"/>
  <c r="C486" i="5"/>
  <c r="C485" i="5"/>
  <c r="C484" i="5"/>
  <c r="C483" i="5"/>
  <c r="D483" i="5" s="1"/>
  <c r="E483" i="5" s="1"/>
  <c r="C482" i="5"/>
  <c r="D482" i="5" s="1"/>
  <c r="E482" i="5" s="1"/>
  <c r="E500" i="5"/>
  <c r="B500" i="5"/>
  <c r="D470" i="5"/>
  <c r="D471" i="5"/>
  <c r="D500" i="5"/>
  <c r="D501" i="5"/>
  <c r="C437" i="5"/>
  <c r="C436" i="5"/>
  <c r="E414" i="5"/>
  <c r="C435" i="5"/>
  <c r="C434" i="5"/>
  <c r="B414" i="5"/>
  <c r="C433" i="5"/>
  <c r="C432" i="5"/>
  <c r="C431" i="5"/>
  <c r="C430" i="5"/>
  <c r="C429" i="5"/>
  <c r="C428" i="5"/>
  <c r="C427" i="5"/>
  <c r="C426" i="5"/>
  <c r="E444" i="5"/>
  <c r="B444" i="5"/>
  <c r="D414" i="5"/>
  <c r="D415" i="5"/>
  <c r="D444" i="5"/>
  <c r="D445" i="5"/>
  <c r="C370" i="5"/>
  <c r="D370" i="5" s="1"/>
  <c r="E370" i="5" s="1"/>
  <c r="C371" i="5"/>
  <c r="C372" i="5"/>
  <c r="C373" i="5"/>
  <c r="C374" i="5"/>
  <c r="C375" i="5"/>
  <c r="C376" i="5"/>
  <c r="C377" i="5"/>
  <c r="C378" i="5"/>
  <c r="C379" i="5"/>
  <c r="C380" i="5"/>
  <c r="C381" i="5"/>
  <c r="E358" i="5"/>
  <c r="B358" i="5"/>
  <c r="E388" i="5"/>
  <c r="B388" i="5"/>
  <c r="D389" i="5"/>
  <c r="D388" i="5"/>
  <c r="D359" i="5"/>
  <c r="D358" i="5"/>
  <c r="C354" i="5"/>
  <c r="C353" i="5"/>
  <c r="E331" i="5"/>
  <c r="C352" i="5"/>
  <c r="D352" i="5" s="1"/>
  <c r="E352" i="5" s="1"/>
  <c r="C351" i="5"/>
  <c r="D351" i="5" s="1"/>
  <c r="E351" i="5" s="1"/>
  <c r="F351" i="5" s="1"/>
  <c r="G351" i="5" s="1"/>
  <c r="B331" i="5"/>
  <c r="C350" i="5"/>
  <c r="C349" i="5"/>
  <c r="D349" i="5" s="1"/>
  <c r="E349" i="5" s="1"/>
  <c r="C348" i="5"/>
  <c r="C347" i="5"/>
  <c r="C346" i="5"/>
  <c r="C345" i="5"/>
  <c r="F331" i="5"/>
  <c r="D331" i="5"/>
  <c r="D332" i="5"/>
  <c r="F332" i="5"/>
  <c r="F333" i="5"/>
  <c r="C292" i="5"/>
  <c r="C291" i="5"/>
  <c r="E269" i="5"/>
  <c r="C290" i="5"/>
  <c r="C289" i="5"/>
  <c r="C288" i="5"/>
  <c r="D289" i="5" s="1"/>
  <c r="E289" i="5" s="1"/>
  <c r="F289" i="5" s="1"/>
  <c r="G289" i="5" s="1"/>
  <c r="C287" i="5"/>
  <c r="C286" i="5"/>
  <c r="D286" i="5" s="1"/>
  <c r="E286" i="5" s="1"/>
  <c r="F286" i="5" s="1"/>
  <c r="G286" i="5" s="1"/>
  <c r="C285" i="5"/>
  <c r="C284" i="5"/>
  <c r="C283" i="5"/>
  <c r="F271" i="5"/>
  <c r="F269" i="5"/>
  <c r="D269" i="5"/>
  <c r="D270" i="5"/>
  <c r="F270" i="5"/>
  <c r="C254" i="5"/>
  <c r="D255" i="5" s="1"/>
  <c r="E255" i="5" s="1"/>
  <c r="F255" i="5" s="1"/>
  <c r="G255" i="5" s="1"/>
  <c r="C253" i="5"/>
  <c r="D253" i="5" s="1"/>
  <c r="E253" i="5" s="1"/>
  <c r="C252" i="5"/>
  <c r="B238" i="5"/>
  <c r="C261" i="5"/>
  <c r="C260" i="5"/>
  <c r="E238" i="5"/>
  <c r="C259" i="5"/>
  <c r="C258" i="5"/>
  <c r="C257" i="5"/>
  <c r="D257" i="5" s="1"/>
  <c r="E257" i="5" s="1"/>
  <c r="F257" i="5" s="1"/>
  <c r="G257" i="5" s="1"/>
  <c r="C256" i="5"/>
  <c r="D256" i="5" s="1"/>
  <c r="E256" i="5" s="1"/>
  <c r="C255" i="5"/>
  <c r="F240" i="5"/>
  <c r="F238" i="5"/>
  <c r="F239" i="5"/>
  <c r="D239" i="5"/>
  <c r="D238" i="5"/>
  <c r="E3" i="5"/>
  <c r="B3" i="5"/>
  <c r="D4" i="5"/>
  <c r="D3" i="5"/>
  <c r="A13" i="5"/>
  <c r="C16" i="5" s="1"/>
  <c r="A217" i="5"/>
  <c r="H553" i="5"/>
  <c r="H554" i="5" s="1"/>
  <c r="H555" i="5" s="1"/>
  <c r="D492" i="5"/>
  <c r="E492" i="5" s="1"/>
  <c r="F492" i="5" s="1"/>
  <c r="G492" i="5" s="1"/>
  <c r="C102" i="5"/>
  <c r="C104" i="5"/>
  <c r="C94" i="5"/>
  <c r="D94" i="5" s="1"/>
  <c r="E94" i="5" s="1"/>
  <c r="C98" i="5"/>
  <c r="C186" i="5"/>
  <c r="D546" i="5"/>
  <c r="E546" i="5" s="1"/>
  <c r="F546" i="5" s="1"/>
  <c r="G546" i="5" s="1"/>
  <c r="D290" i="5"/>
  <c r="E290" i="5" s="1"/>
  <c r="C158" i="5"/>
  <c r="B553" i="5"/>
  <c r="B554" i="5" s="1"/>
  <c r="B555" i="5" s="1"/>
  <c r="E553" i="5"/>
  <c r="E554" i="5" s="1"/>
  <c r="E555" i="5" s="1"/>
  <c r="I553" i="5"/>
  <c r="I554" i="5" s="1"/>
  <c r="I555" i="5" s="1"/>
  <c r="G553" i="5"/>
  <c r="G554" i="5" s="1"/>
  <c r="G555" i="5" s="1"/>
  <c r="C553" i="5"/>
  <c r="C554" i="5" s="1"/>
  <c r="C555" i="5" s="1"/>
  <c r="J553" i="5"/>
  <c r="J554" i="5" s="1"/>
  <c r="J555" i="5" s="1"/>
  <c r="F553" i="5"/>
  <c r="F554" i="5" s="1"/>
  <c r="F555" i="5" s="1"/>
  <c r="D553" i="5"/>
  <c r="D554" i="5" s="1"/>
  <c r="D555" i="5" s="1"/>
  <c r="D375" i="5"/>
  <c r="E375" i="5" s="1"/>
  <c r="F375" i="5" s="1"/>
  <c r="G375" i="5" s="1"/>
  <c r="C69" i="5"/>
  <c r="E279" i="5"/>
  <c r="C53" i="5"/>
  <c r="C48" i="5"/>
  <c r="D313" i="5"/>
  <c r="E313" i="5" s="1"/>
  <c r="D252" i="5"/>
  <c r="E252" i="5" s="1"/>
  <c r="F252" i="5" s="1"/>
  <c r="G252" i="5" s="1"/>
  <c r="D311" i="5"/>
  <c r="C107" i="5"/>
  <c r="C99" i="5"/>
  <c r="D99" i="5" s="1"/>
  <c r="E99" i="5" s="1"/>
  <c r="C103" i="5"/>
  <c r="D103" i="5" s="1"/>
  <c r="E103" i="5" s="1"/>
  <c r="C100" i="5"/>
  <c r="C22" i="5"/>
  <c r="D379" i="5"/>
  <c r="E379" i="5" s="1"/>
  <c r="D380" i="5"/>
  <c r="E380" i="5" s="1"/>
  <c r="D320" i="5"/>
  <c r="E320" i="5" s="1"/>
  <c r="D321" i="5"/>
  <c r="E321" i="5" s="1"/>
  <c r="C41" i="5"/>
  <c r="I42" i="5" s="1"/>
  <c r="C42" i="5"/>
  <c r="D43" i="5" s="1"/>
  <c r="E43" i="5" s="1"/>
  <c r="F43" i="5" s="1"/>
  <c r="G43" i="5" s="1"/>
  <c r="C45" i="5"/>
  <c r="C50" i="5"/>
  <c r="C47" i="5"/>
  <c r="C49" i="5"/>
  <c r="D50" i="5" s="1"/>
  <c r="E50" i="5" s="1"/>
  <c r="F50" i="5" s="1"/>
  <c r="G50" i="5" s="1"/>
  <c r="C44" i="5"/>
  <c r="D44" i="5" s="1"/>
  <c r="E44" i="5" s="1"/>
  <c r="F44" i="5" s="1"/>
  <c r="G44" i="5" s="1"/>
  <c r="C40" i="5"/>
  <c r="D40" i="5" s="1"/>
  <c r="E40" i="5" s="1"/>
  <c r="D433" i="5"/>
  <c r="E433" i="5" s="1"/>
  <c r="F433" i="5" s="1"/>
  <c r="G433" i="5" s="1"/>
  <c r="H497" i="5"/>
  <c r="H498" i="5" s="1"/>
  <c r="H499" i="5" s="1"/>
  <c r="D497" i="5"/>
  <c r="D498" i="5" s="1"/>
  <c r="D499" i="5" s="1"/>
  <c r="C497" i="5"/>
  <c r="C498" i="5" s="1"/>
  <c r="C499" i="5" s="1"/>
  <c r="G497" i="5"/>
  <c r="G498" i="5" s="1"/>
  <c r="G499" i="5" s="1"/>
  <c r="C14" i="5"/>
  <c r="D314" i="5"/>
  <c r="E314" i="5" s="1"/>
  <c r="F314" i="5" s="1"/>
  <c r="G314" i="5" s="1"/>
  <c r="C178" i="5"/>
  <c r="C180" i="5"/>
  <c r="C183" i="5"/>
  <c r="D377" i="5" l="1"/>
  <c r="E377" i="5" s="1"/>
  <c r="F377" i="5" s="1"/>
  <c r="G377" i="5" s="1"/>
  <c r="D434" i="5"/>
  <c r="E434" i="5" s="1"/>
  <c r="F434" i="5" s="1"/>
  <c r="G434" i="5" s="1"/>
  <c r="D484" i="5"/>
  <c r="E484" i="5" s="1"/>
  <c r="F497" i="5"/>
  <c r="F498" i="5" s="1"/>
  <c r="F499" i="5" s="1"/>
  <c r="I497" i="5"/>
  <c r="I498" i="5" s="1"/>
  <c r="I499" i="5" s="1"/>
  <c r="C46" i="5"/>
  <c r="D46" i="5" s="1"/>
  <c r="E46" i="5" s="1"/>
  <c r="F46" i="5" s="1"/>
  <c r="G46" i="5" s="1"/>
  <c r="C51" i="5"/>
  <c r="C52" i="5"/>
  <c r="D52" i="5" s="1"/>
  <c r="E52" i="5" s="1"/>
  <c r="F52" i="5" s="1"/>
  <c r="G52" i="5" s="1"/>
  <c r="C19" i="5"/>
  <c r="C74" i="5"/>
  <c r="C156" i="5"/>
  <c r="B497" i="5"/>
  <c r="B498" i="5" s="1"/>
  <c r="B499" i="5" s="1"/>
  <c r="D353" i="5"/>
  <c r="E353" i="5" s="1"/>
  <c r="F353" i="5" s="1"/>
  <c r="G353" i="5" s="1"/>
  <c r="D319" i="5"/>
  <c r="E319" i="5" s="1"/>
  <c r="D280" i="5"/>
  <c r="D547" i="5"/>
  <c r="E547" i="5" s="1"/>
  <c r="C78" i="5"/>
  <c r="C79" i="5"/>
  <c r="C150" i="5"/>
  <c r="D104" i="5"/>
  <c r="E104" i="5" s="1"/>
  <c r="F104" i="5" s="1"/>
  <c r="G104" i="5" s="1"/>
  <c r="C18" i="5"/>
  <c r="C71" i="5"/>
  <c r="D378" i="5"/>
  <c r="E378" i="5" s="1"/>
  <c r="D374" i="5"/>
  <c r="E374" i="5" s="1"/>
  <c r="F374" i="5" s="1"/>
  <c r="G374" i="5" s="1"/>
  <c r="F482" i="5"/>
  <c r="G482" i="5" s="1"/>
  <c r="C17" i="5"/>
  <c r="D17" i="5" s="1"/>
  <c r="E17" i="5" s="1"/>
  <c r="F17" i="5" s="1"/>
  <c r="G17" i="5" s="1"/>
  <c r="C67" i="5"/>
  <c r="D67" i="5" s="1"/>
  <c r="E67" i="5" s="1"/>
  <c r="C73" i="5"/>
  <c r="E441" i="5"/>
  <c r="E442" i="5" s="1"/>
  <c r="E443" i="5" s="1"/>
  <c r="C72" i="5"/>
  <c r="D72" i="5" s="1"/>
  <c r="E72" i="5" s="1"/>
  <c r="C97" i="5"/>
  <c r="F441" i="5"/>
  <c r="F442" i="5" s="1"/>
  <c r="F443" i="5" s="1"/>
  <c r="D258" i="5"/>
  <c r="E258" i="5" s="1"/>
  <c r="F258" i="5" s="1"/>
  <c r="G258" i="5" s="1"/>
  <c r="D291" i="5"/>
  <c r="E291" i="5" s="1"/>
  <c r="F290" i="5" s="1"/>
  <c r="G290" i="5" s="1"/>
  <c r="D488" i="5"/>
  <c r="E488" i="5" s="1"/>
  <c r="F321" i="5"/>
  <c r="G321" i="5" s="1"/>
  <c r="D159" i="5"/>
  <c r="E159" i="5" s="1"/>
  <c r="C95" i="5"/>
  <c r="I96" i="5" s="1"/>
  <c r="D51" i="5"/>
  <c r="E51" i="5" s="1"/>
  <c r="C96" i="5"/>
  <c r="C76" i="5"/>
  <c r="C75" i="5"/>
  <c r="D75" i="5" s="1"/>
  <c r="E75" i="5" s="1"/>
  <c r="E497" i="5"/>
  <c r="E498" i="5" s="1"/>
  <c r="E499" i="5" s="1"/>
  <c r="C68" i="5"/>
  <c r="I69" i="5" s="1"/>
  <c r="D441" i="5"/>
  <c r="D442" i="5" s="1"/>
  <c r="D443" i="5" s="1"/>
  <c r="D259" i="5"/>
  <c r="E259" i="5" s="1"/>
  <c r="D292" i="5"/>
  <c r="E292" i="5" s="1"/>
  <c r="D435" i="5"/>
  <c r="E435" i="5" s="1"/>
  <c r="F484" i="5"/>
  <c r="G484" i="5" s="1"/>
  <c r="D344" i="5"/>
  <c r="E344" i="5" s="1"/>
  <c r="F344" i="5" s="1"/>
  <c r="G344" i="5" s="1"/>
  <c r="C23" i="5"/>
  <c r="D23" i="5" s="1"/>
  <c r="E23" i="5" s="1"/>
  <c r="F23" i="5" s="1"/>
  <c r="G23" i="5" s="1"/>
  <c r="D288" i="5"/>
  <c r="E288" i="5" s="1"/>
  <c r="F288" i="5" s="1"/>
  <c r="G288" i="5" s="1"/>
  <c r="C21" i="5"/>
  <c r="C70" i="5"/>
  <c r="D70" i="5" s="1"/>
  <c r="E70" i="5" s="1"/>
  <c r="F70" i="5" s="1"/>
  <c r="G70" i="5" s="1"/>
  <c r="C77" i="5"/>
  <c r="D78" i="5" s="1"/>
  <c r="E78" i="5" s="1"/>
  <c r="C101" i="5"/>
  <c r="D102" i="5" s="1"/>
  <c r="E102" i="5" s="1"/>
  <c r="H102" i="5" s="1"/>
  <c r="G441" i="5"/>
  <c r="G442" i="5" s="1"/>
  <c r="G443" i="5" s="1"/>
  <c r="D261" i="5"/>
  <c r="E261" i="5" s="1"/>
  <c r="D347" i="5"/>
  <c r="E347" i="5" s="1"/>
  <c r="D381" i="5"/>
  <c r="E381" i="5" s="1"/>
  <c r="H379" i="5" s="1"/>
  <c r="D376" i="5"/>
  <c r="E376" i="5" s="1"/>
  <c r="F376" i="5" s="1"/>
  <c r="G376" i="5" s="1"/>
  <c r="D436" i="5"/>
  <c r="E436" i="5" s="1"/>
  <c r="F436" i="5" s="1"/>
  <c r="G436" i="5" s="1"/>
  <c r="D316" i="5"/>
  <c r="E316" i="5" s="1"/>
  <c r="C105" i="5"/>
  <c r="C179" i="5"/>
  <c r="D180" i="5" s="1"/>
  <c r="E180" i="5" s="1"/>
  <c r="D549" i="5"/>
  <c r="E549" i="5" s="1"/>
  <c r="F549" i="5" s="1"/>
  <c r="G549" i="5" s="1"/>
  <c r="F291" i="5"/>
  <c r="G291" i="5" s="1"/>
  <c r="F256" i="5"/>
  <c r="G256" i="5" s="1"/>
  <c r="D348" i="5"/>
  <c r="E348" i="5" s="1"/>
  <c r="D260" i="5"/>
  <c r="E260" i="5" s="1"/>
  <c r="F260" i="5" s="1"/>
  <c r="G260" i="5" s="1"/>
  <c r="F378" i="5"/>
  <c r="G378" i="5" s="1"/>
  <c r="C175" i="5"/>
  <c r="D175" i="5" s="1"/>
  <c r="C185" i="5"/>
  <c r="D186" i="5" s="1"/>
  <c r="E186" i="5" s="1"/>
  <c r="F352" i="5"/>
  <c r="G352" i="5" s="1"/>
  <c r="C26" i="5"/>
  <c r="F483" i="5"/>
  <c r="G483" i="5" s="1"/>
  <c r="C161" i="5"/>
  <c r="H441" i="5"/>
  <c r="H442" i="5" s="1"/>
  <c r="H443" i="5" s="1"/>
  <c r="D254" i="5"/>
  <c r="E254" i="5" s="1"/>
  <c r="F254" i="5" s="1"/>
  <c r="G254" i="5" s="1"/>
  <c r="D346" i="5"/>
  <c r="E346" i="5" s="1"/>
  <c r="C176" i="5"/>
  <c r="I177" i="5" s="1"/>
  <c r="C187" i="5"/>
  <c r="D187" i="5" s="1"/>
  <c r="E187" i="5" s="1"/>
  <c r="D429" i="5"/>
  <c r="E429" i="5" s="1"/>
  <c r="C177" i="5"/>
  <c r="D178" i="5" s="1"/>
  <c r="E178" i="5" s="1"/>
  <c r="C188" i="5"/>
  <c r="I441" i="5"/>
  <c r="I442" i="5" s="1"/>
  <c r="I443" i="5" s="1"/>
  <c r="D183" i="5"/>
  <c r="E183" i="5" s="1"/>
  <c r="D45" i="5"/>
  <c r="E45" i="5" s="1"/>
  <c r="F45" i="5" s="1"/>
  <c r="G45" i="5" s="1"/>
  <c r="D430" i="5"/>
  <c r="E430" i="5" s="1"/>
  <c r="C181" i="5"/>
  <c r="D182" i="5" s="1"/>
  <c r="E182" i="5" s="1"/>
  <c r="C184" i="5"/>
  <c r="D184" i="5" s="1"/>
  <c r="E184" i="5" s="1"/>
  <c r="C441" i="5"/>
  <c r="C442" i="5" s="1"/>
  <c r="C443" i="5" s="1"/>
  <c r="B441" i="5"/>
  <c r="B442" i="5" s="1"/>
  <c r="B443" i="5" s="1"/>
  <c r="F253" i="5"/>
  <c r="G253" i="5" s="1"/>
  <c r="D71" i="5"/>
  <c r="E71" i="5" s="1"/>
  <c r="F71" i="5" s="1"/>
  <c r="G71" i="5" s="1"/>
  <c r="D345" i="5"/>
  <c r="E345" i="5" s="1"/>
  <c r="F345" i="5" s="1"/>
  <c r="G345" i="5" s="1"/>
  <c r="F320" i="5"/>
  <c r="G320" i="5" s="1"/>
  <c r="C13" i="5"/>
  <c r="D13" i="5" s="1"/>
  <c r="E13" i="5" s="1"/>
  <c r="C153" i="5"/>
  <c r="C160" i="5"/>
  <c r="D160" i="5" s="1"/>
  <c r="E160" i="5" s="1"/>
  <c r="F160" i="5" s="1"/>
  <c r="G160" i="5" s="1"/>
  <c r="C152" i="5"/>
  <c r="D350" i="5"/>
  <c r="E350" i="5" s="1"/>
  <c r="F350" i="5" s="1"/>
  <c r="G350" i="5" s="1"/>
  <c r="D372" i="5"/>
  <c r="E372" i="5" s="1"/>
  <c r="F372" i="5" s="1"/>
  <c r="G372" i="5" s="1"/>
  <c r="F261" i="5"/>
  <c r="G261" i="5" s="1"/>
  <c r="C24" i="5"/>
  <c r="D24" i="5" s="1"/>
  <c r="E24" i="5" s="1"/>
  <c r="C15" i="5"/>
  <c r="D16" i="5" s="1"/>
  <c r="E16" i="5" s="1"/>
  <c r="C154" i="5"/>
  <c r="D98" i="5"/>
  <c r="E98" i="5" s="1"/>
  <c r="F98" i="5" s="1"/>
  <c r="G98" i="5" s="1"/>
  <c r="C149" i="5"/>
  <c r="I150" i="5" s="1"/>
  <c r="D371" i="5"/>
  <c r="E371" i="5" s="1"/>
  <c r="D491" i="5"/>
  <c r="E491" i="5" s="1"/>
  <c r="F491" i="5" s="1"/>
  <c r="G491" i="5" s="1"/>
  <c r="C132" i="5"/>
  <c r="C123" i="5"/>
  <c r="C125" i="5"/>
  <c r="C128" i="5"/>
  <c r="C134" i="5"/>
  <c r="C127" i="5"/>
  <c r="C133" i="5"/>
  <c r="C124" i="5"/>
  <c r="C131" i="5"/>
  <c r="C130" i="5"/>
  <c r="C129" i="5"/>
  <c r="C126" i="5"/>
  <c r="C122" i="5"/>
  <c r="I123" i="5" s="1"/>
  <c r="F429" i="5"/>
  <c r="G429" i="5" s="1"/>
  <c r="F430" i="5"/>
  <c r="G430" i="5" s="1"/>
  <c r="F380" i="5"/>
  <c r="G380" i="5" s="1"/>
  <c r="F379" i="5"/>
  <c r="G379" i="5" s="1"/>
  <c r="H259" i="5"/>
  <c r="H376" i="5"/>
  <c r="F316" i="5"/>
  <c r="G316" i="5" s="1"/>
  <c r="D49" i="5"/>
  <c r="E49" i="5" s="1"/>
  <c r="F49" i="5" s="1"/>
  <c r="G49" i="5" s="1"/>
  <c r="D53" i="5"/>
  <c r="E53" i="5" s="1"/>
  <c r="F53" i="5" s="1"/>
  <c r="G53" i="5" s="1"/>
  <c r="D80" i="5"/>
  <c r="E80" i="5" s="1"/>
  <c r="F80" i="5" s="1"/>
  <c r="G80" i="5" s="1"/>
  <c r="D105" i="5"/>
  <c r="E105" i="5" s="1"/>
  <c r="D431" i="5"/>
  <c r="E431" i="5" s="1"/>
  <c r="D437" i="5"/>
  <c r="E437" i="5" s="1"/>
  <c r="F437" i="5" s="1"/>
  <c r="G437" i="5" s="1"/>
  <c r="D543" i="5"/>
  <c r="E543" i="5" s="1"/>
  <c r="F543" i="5" s="1"/>
  <c r="G543" i="5" s="1"/>
  <c r="D47" i="5"/>
  <c r="E47" i="5" s="1"/>
  <c r="F47" i="5" s="1"/>
  <c r="G47" i="5" s="1"/>
  <c r="D77" i="5"/>
  <c r="E77" i="5" s="1"/>
  <c r="F77" i="5" s="1"/>
  <c r="G77" i="5" s="1"/>
  <c r="C25" i="5"/>
  <c r="D25" i="5" s="1"/>
  <c r="E25" i="5" s="1"/>
  <c r="F25" i="5" s="1"/>
  <c r="G25" i="5" s="1"/>
  <c r="D287" i="5"/>
  <c r="E287" i="5" s="1"/>
  <c r="H287" i="5" s="1"/>
  <c r="D354" i="5"/>
  <c r="E354" i="5" s="1"/>
  <c r="D373" i="5"/>
  <c r="E373" i="5" s="1"/>
  <c r="H373" i="5" s="1"/>
  <c r="D428" i="5"/>
  <c r="E428" i="5" s="1"/>
  <c r="F428" i="5" s="1"/>
  <c r="G428" i="5" s="1"/>
  <c r="D432" i="5"/>
  <c r="E432" i="5" s="1"/>
  <c r="H432" i="5" s="1"/>
  <c r="D485" i="5"/>
  <c r="E485" i="5" s="1"/>
  <c r="D489" i="5"/>
  <c r="E489" i="5" s="1"/>
  <c r="D493" i="5"/>
  <c r="E493" i="5" s="1"/>
  <c r="F493" i="5" s="1"/>
  <c r="G493" i="5" s="1"/>
  <c r="D315" i="5"/>
  <c r="E315" i="5" s="1"/>
  <c r="F315" i="5" s="1"/>
  <c r="G315" i="5" s="1"/>
  <c r="A499" i="5"/>
  <c r="A495" i="5" s="1"/>
  <c r="C515" i="5" s="1"/>
  <c r="D41" i="5"/>
  <c r="D107" i="5"/>
  <c r="E107" i="5" s="1"/>
  <c r="F107" i="5" s="1"/>
  <c r="G107" i="5" s="1"/>
  <c r="D19" i="5"/>
  <c r="E19" i="5" s="1"/>
  <c r="C20" i="5"/>
  <c r="D21" i="5" s="1"/>
  <c r="E21" i="5" s="1"/>
  <c r="D250" i="5"/>
  <c r="E250" i="5" s="1"/>
  <c r="D541" i="5"/>
  <c r="E541" i="5" s="1"/>
  <c r="F541" i="5" s="1"/>
  <c r="G541" i="5" s="1"/>
  <c r="F319" i="5"/>
  <c r="G319" i="5" s="1"/>
  <c r="H435" i="5"/>
  <c r="F322" i="5"/>
  <c r="G322" i="5" s="1"/>
  <c r="H321" i="5"/>
  <c r="D179" i="5"/>
  <c r="E179" i="5" s="1"/>
  <c r="F179" i="5" s="1"/>
  <c r="G179" i="5" s="1"/>
  <c r="D486" i="5"/>
  <c r="E486" i="5" s="1"/>
  <c r="F373" i="5"/>
  <c r="G373" i="5" s="1"/>
  <c r="F51" i="5"/>
  <c r="G51" i="5" s="1"/>
  <c r="E41" i="5"/>
  <c r="J42" i="5" s="1"/>
  <c r="D42" i="5"/>
  <c r="E42" i="5" s="1"/>
  <c r="F103" i="5"/>
  <c r="G103" i="5" s="1"/>
  <c r="F16" i="5"/>
  <c r="G16" i="5" s="1"/>
  <c r="F489" i="5"/>
  <c r="G489" i="5" s="1"/>
  <c r="F488" i="5"/>
  <c r="G488" i="5" s="1"/>
  <c r="D544" i="5"/>
  <c r="E544" i="5" s="1"/>
  <c r="D545" i="5"/>
  <c r="E545" i="5" s="1"/>
  <c r="I15" i="5"/>
  <c r="F432" i="5"/>
  <c r="G432" i="5" s="1"/>
  <c r="H290" i="5"/>
  <c r="F292" i="5"/>
  <c r="G292" i="5" s="1"/>
  <c r="F287" i="5"/>
  <c r="G287" i="5" s="1"/>
  <c r="F349" i="5"/>
  <c r="G349" i="5" s="1"/>
  <c r="H349" i="5"/>
  <c r="D312" i="5"/>
  <c r="E312" i="5" s="1"/>
  <c r="E311" i="5"/>
  <c r="F347" i="5"/>
  <c r="G347" i="5" s="1"/>
  <c r="F346" i="5"/>
  <c r="G346" i="5" s="1"/>
  <c r="A555" i="5"/>
  <c r="E341" i="5"/>
  <c r="D342" i="5"/>
  <c r="F313" i="5"/>
  <c r="G313" i="5" s="1"/>
  <c r="F312" i="5"/>
  <c r="H253" i="5"/>
  <c r="F385" i="5"/>
  <c r="F386" i="5" s="1"/>
  <c r="F387" i="5" s="1"/>
  <c r="G385" i="5"/>
  <c r="G386" i="5" s="1"/>
  <c r="G387" i="5" s="1"/>
  <c r="D385" i="5"/>
  <c r="D386" i="5" s="1"/>
  <c r="D387" i="5" s="1"/>
  <c r="C385" i="5"/>
  <c r="C386" i="5" s="1"/>
  <c r="C387" i="5" s="1"/>
  <c r="E385" i="5"/>
  <c r="E386" i="5" s="1"/>
  <c r="E387" i="5" s="1"/>
  <c r="J385" i="5"/>
  <c r="J386" i="5" s="1"/>
  <c r="J387" i="5" s="1"/>
  <c r="H385" i="5"/>
  <c r="H386" i="5" s="1"/>
  <c r="H387" i="5" s="1"/>
  <c r="I385" i="5"/>
  <c r="I386" i="5" s="1"/>
  <c r="I387" i="5" s="1"/>
  <c r="B385" i="5"/>
  <c r="B386" i="5" s="1"/>
  <c r="B387" i="5" s="1"/>
  <c r="D540" i="5"/>
  <c r="E540" i="5" s="1"/>
  <c r="F540" i="5" s="1"/>
  <c r="G540" i="5" s="1"/>
  <c r="D539" i="5"/>
  <c r="E539" i="5" s="1"/>
  <c r="D100" i="5"/>
  <c r="E100" i="5" s="1"/>
  <c r="D101" i="5"/>
  <c r="E101" i="5" s="1"/>
  <c r="H256" i="5"/>
  <c r="H346" i="5"/>
  <c r="F348" i="5"/>
  <c r="G348" i="5" s="1"/>
  <c r="D48" i="5"/>
  <c r="E48" i="5" s="1"/>
  <c r="D22" i="5"/>
  <c r="E22" i="5" s="1"/>
  <c r="D281" i="5"/>
  <c r="E281" i="5" s="1"/>
  <c r="E280" i="5"/>
  <c r="D427" i="5"/>
  <c r="E427" i="5" s="1"/>
  <c r="D426" i="5"/>
  <c r="E426" i="5" s="1"/>
  <c r="D20" i="5"/>
  <c r="E20" i="5" s="1"/>
  <c r="D74" i="5"/>
  <c r="E74" i="5" s="1"/>
  <c r="D318" i="5"/>
  <c r="E318" i="5" s="1"/>
  <c r="H318" i="5" s="1"/>
  <c r="D317" i="5"/>
  <c r="E317" i="5" s="1"/>
  <c r="D176" i="5"/>
  <c r="E175" i="5"/>
  <c r="D251" i="5"/>
  <c r="E251" i="5" s="1"/>
  <c r="D284" i="5"/>
  <c r="E284" i="5" s="1"/>
  <c r="D285" i="5"/>
  <c r="E285" i="5" s="1"/>
  <c r="D106" i="5"/>
  <c r="E106" i="5" s="1"/>
  <c r="C151" i="5"/>
  <c r="C155" i="5"/>
  <c r="D155" i="5" s="1"/>
  <c r="E155" i="5" s="1"/>
  <c r="C148" i="5"/>
  <c r="D148" i="5" s="1"/>
  <c r="E148" i="5" s="1"/>
  <c r="C157" i="5"/>
  <c r="D157" i="5" s="1"/>
  <c r="E157" i="5" s="1"/>
  <c r="D282" i="5"/>
  <c r="E282" i="5" s="1"/>
  <c r="D283" i="5"/>
  <c r="E283" i="5" s="1"/>
  <c r="F283" i="5" s="1"/>
  <c r="G283" i="5" s="1"/>
  <c r="D490" i="5"/>
  <c r="E490" i="5" s="1"/>
  <c r="F490" i="5" s="1"/>
  <c r="G490" i="5" s="1"/>
  <c r="D548" i="5"/>
  <c r="E548" i="5" s="1"/>
  <c r="H370" i="5" l="1"/>
  <c r="F159" i="5"/>
  <c r="G159" i="5" s="1"/>
  <c r="F381" i="5"/>
  <c r="G381" i="5" s="1"/>
  <c r="D161" i="5"/>
  <c r="E161" i="5" s="1"/>
  <c r="F161" i="5" s="1"/>
  <c r="G161" i="5" s="1"/>
  <c r="D149" i="5"/>
  <c r="E149" i="5" s="1"/>
  <c r="J150" i="5" s="1"/>
  <c r="D154" i="5"/>
  <c r="E154" i="5" s="1"/>
  <c r="D79" i="5"/>
  <c r="E79" i="5" s="1"/>
  <c r="F79" i="5" s="1"/>
  <c r="G79" i="5" s="1"/>
  <c r="D68" i="5"/>
  <c r="G505" i="5"/>
  <c r="F500" i="5" s="1"/>
  <c r="D188" i="5"/>
  <c r="E188" i="5" s="1"/>
  <c r="F188" i="5" s="1"/>
  <c r="G188" i="5" s="1"/>
  <c r="C512" i="5"/>
  <c r="D512" i="5" s="1"/>
  <c r="E512" i="5" s="1"/>
  <c r="C517" i="5"/>
  <c r="F435" i="5"/>
  <c r="G435" i="5" s="1"/>
  <c r="G506" i="5"/>
  <c r="F502" i="5" s="1"/>
  <c r="C518" i="5"/>
  <c r="H45" i="5"/>
  <c r="D76" i="5"/>
  <c r="E76" i="5" s="1"/>
  <c r="D18" i="5"/>
  <c r="E18" i="5" s="1"/>
  <c r="C522" i="5"/>
  <c r="A443" i="5"/>
  <c r="G449" i="5" s="1"/>
  <c r="F444" i="5" s="1"/>
  <c r="D95" i="5"/>
  <c r="D97" i="5"/>
  <c r="E97" i="5" s="1"/>
  <c r="F97" i="5" s="1"/>
  <c r="G97" i="5" s="1"/>
  <c r="D73" i="5"/>
  <c r="E73" i="5" s="1"/>
  <c r="F73" i="5" s="1"/>
  <c r="G73" i="5" s="1"/>
  <c r="D132" i="5"/>
  <c r="E132" i="5" s="1"/>
  <c r="D131" i="5"/>
  <c r="E131" i="5" s="1"/>
  <c r="F131" i="5" s="1"/>
  <c r="G131" i="5" s="1"/>
  <c r="D129" i="5"/>
  <c r="E129" i="5" s="1"/>
  <c r="D133" i="5"/>
  <c r="E133" i="5" s="1"/>
  <c r="F133" i="5" s="1"/>
  <c r="G133" i="5" s="1"/>
  <c r="D126" i="5"/>
  <c r="E126" i="5" s="1"/>
  <c r="D128" i="5"/>
  <c r="E128" i="5" s="1"/>
  <c r="F128" i="5" s="1"/>
  <c r="G128" i="5" s="1"/>
  <c r="D125" i="5"/>
  <c r="E125" i="5" s="1"/>
  <c r="F125" i="5" s="1"/>
  <c r="G125" i="5" s="1"/>
  <c r="F183" i="5"/>
  <c r="G183" i="5" s="1"/>
  <c r="F184" i="5"/>
  <c r="G184" i="5" s="1"/>
  <c r="F182" i="5"/>
  <c r="G182" i="5" s="1"/>
  <c r="F186" i="5"/>
  <c r="G186" i="5" s="1"/>
  <c r="F187" i="5"/>
  <c r="G187" i="5" s="1"/>
  <c r="D124" i="5"/>
  <c r="E124" i="5" s="1"/>
  <c r="F124" i="5" s="1"/>
  <c r="G124" i="5" s="1"/>
  <c r="C523" i="5"/>
  <c r="D127" i="5"/>
  <c r="E127" i="5" s="1"/>
  <c r="F126" i="5" s="1"/>
  <c r="G126" i="5" s="1"/>
  <c r="D134" i="5"/>
  <c r="E134" i="5" s="1"/>
  <c r="F134" i="5" s="1"/>
  <c r="G134" i="5" s="1"/>
  <c r="F371" i="5"/>
  <c r="G371" i="5" s="1"/>
  <c r="D14" i="5"/>
  <c r="F370" i="5"/>
  <c r="G370" i="5" s="1"/>
  <c r="C520" i="5"/>
  <c r="H51" i="5"/>
  <c r="D153" i="5"/>
  <c r="E153" i="5" s="1"/>
  <c r="H153" i="5" s="1"/>
  <c r="D181" i="5"/>
  <c r="E181" i="5" s="1"/>
  <c r="H180" i="5" s="1"/>
  <c r="D130" i="5"/>
  <c r="E130" i="5" s="1"/>
  <c r="D185" i="5"/>
  <c r="E185" i="5" s="1"/>
  <c r="F185" i="5" s="1"/>
  <c r="G185" i="5" s="1"/>
  <c r="D122" i="5"/>
  <c r="E122" i="5" s="1"/>
  <c r="J123" i="5" s="1"/>
  <c r="F259" i="5"/>
  <c r="G259" i="5" s="1"/>
  <c r="F19" i="5"/>
  <c r="G19" i="5" s="1"/>
  <c r="F18" i="5"/>
  <c r="G18" i="5" s="1"/>
  <c r="H21" i="5"/>
  <c r="H491" i="5"/>
  <c r="H159" i="5"/>
  <c r="F154" i="5"/>
  <c r="G154" i="5" s="1"/>
  <c r="A387" i="5"/>
  <c r="G393" i="5" s="1"/>
  <c r="F388" i="5" s="1"/>
  <c r="C516" i="5"/>
  <c r="D516" i="5" s="1"/>
  <c r="E516" i="5" s="1"/>
  <c r="F516" i="5" s="1"/>
  <c r="G516" i="5" s="1"/>
  <c r="C519" i="5"/>
  <c r="D520" i="5" s="1"/>
  <c r="E520" i="5" s="1"/>
  <c r="F520" i="5" s="1"/>
  <c r="G520" i="5" s="1"/>
  <c r="C521" i="5"/>
  <c r="D522" i="5" s="1"/>
  <c r="E522" i="5" s="1"/>
  <c r="C514" i="5"/>
  <c r="D515" i="5" s="1"/>
  <c r="E515" i="5" s="1"/>
  <c r="C513" i="5"/>
  <c r="F431" i="5"/>
  <c r="G431" i="5" s="1"/>
  <c r="H429" i="5"/>
  <c r="F24" i="5"/>
  <c r="G24" i="5" s="1"/>
  <c r="H541" i="5"/>
  <c r="H544" i="5"/>
  <c r="F354" i="5"/>
  <c r="G354" i="5" s="1"/>
  <c r="H352" i="5"/>
  <c r="D26" i="5"/>
  <c r="E26" i="5" s="1"/>
  <c r="F317" i="5"/>
  <c r="G317" i="5" s="1"/>
  <c r="H315" i="5"/>
  <c r="F548" i="5"/>
  <c r="G548" i="5" s="1"/>
  <c r="F547" i="5"/>
  <c r="G547" i="5" s="1"/>
  <c r="H547" i="5"/>
  <c r="F282" i="5"/>
  <c r="G282" i="5" s="1"/>
  <c r="F281" i="5"/>
  <c r="G281" i="5" s="1"/>
  <c r="D151" i="5"/>
  <c r="E151" i="5" s="1"/>
  <c r="D152" i="5"/>
  <c r="E152" i="5" s="1"/>
  <c r="F152" i="5" s="1"/>
  <c r="G152" i="5" s="1"/>
  <c r="D156" i="5"/>
  <c r="E156" i="5" s="1"/>
  <c r="F20" i="5"/>
  <c r="G20" i="5" s="1"/>
  <c r="H18" i="5"/>
  <c r="G312" i="5"/>
  <c r="H312" i="5"/>
  <c r="H488" i="5"/>
  <c r="H186" i="5"/>
  <c r="F486" i="5"/>
  <c r="G486" i="5" s="1"/>
  <c r="F485" i="5"/>
  <c r="G485" i="5" s="1"/>
  <c r="H485" i="5"/>
  <c r="F157" i="5"/>
  <c r="G157" i="5" s="1"/>
  <c r="F156" i="5"/>
  <c r="G156" i="5" s="1"/>
  <c r="H281" i="5"/>
  <c r="H48" i="5"/>
  <c r="F48" i="5"/>
  <c r="G48" i="5" s="1"/>
  <c r="F101" i="5"/>
  <c r="G101" i="5" s="1"/>
  <c r="H99" i="5"/>
  <c r="G394" i="5"/>
  <c r="A383" i="5"/>
  <c r="E342" i="5"/>
  <c r="D343" i="5"/>
  <c r="E343" i="5" s="1"/>
  <c r="F102" i="5"/>
  <c r="G102" i="5" s="1"/>
  <c r="D523" i="5"/>
  <c r="E523" i="5" s="1"/>
  <c r="F523" i="5" s="1"/>
  <c r="G523" i="5" s="1"/>
  <c r="F106" i="5"/>
  <c r="G106" i="5" s="1"/>
  <c r="F105" i="5"/>
  <c r="G105" i="5" s="1"/>
  <c r="H105" i="5"/>
  <c r="D158" i="5"/>
  <c r="E158" i="5" s="1"/>
  <c r="F158" i="5" s="1"/>
  <c r="G158" i="5" s="1"/>
  <c r="F284" i="5"/>
  <c r="G284" i="5" s="1"/>
  <c r="F285" i="5"/>
  <c r="G285" i="5" s="1"/>
  <c r="H284" i="5"/>
  <c r="F78" i="5"/>
  <c r="G78" i="5" s="1"/>
  <c r="H78" i="5"/>
  <c r="E176" i="5"/>
  <c r="J177" i="5" s="1"/>
  <c r="D177" i="5"/>
  <c r="E177" i="5" s="1"/>
  <c r="D150" i="5"/>
  <c r="E150" i="5" s="1"/>
  <c r="H426" i="5"/>
  <c r="F21" i="5"/>
  <c r="G21" i="5" s="1"/>
  <c r="F22" i="5"/>
  <c r="G22" i="5" s="1"/>
  <c r="F100" i="5"/>
  <c r="G100" i="5" s="1"/>
  <c r="F99" i="5"/>
  <c r="G99" i="5" s="1"/>
  <c r="F545" i="5"/>
  <c r="G545" i="5" s="1"/>
  <c r="F544" i="5"/>
  <c r="G544" i="5" s="1"/>
  <c r="F501" i="5"/>
  <c r="F178" i="5"/>
  <c r="G178" i="5" s="1"/>
  <c r="H482" i="5"/>
  <c r="F155" i="5"/>
  <c r="G155" i="5" s="1"/>
  <c r="F251" i="5"/>
  <c r="G251" i="5" s="1"/>
  <c r="F250" i="5"/>
  <c r="G250" i="5" s="1"/>
  <c r="F74" i="5"/>
  <c r="G74" i="5" s="1"/>
  <c r="F427" i="5"/>
  <c r="G427" i="5" s="1"/>
  <c r="F426" i="5"/>
  <c r="G426" i="5" s="1"/>
  <c r="F538" i="5"/>
  <c r="G538" i="5" s="1"/>
  <c r="F539" i="5"/>
  <c r="G539" i="5" s="1"/>
  <c r="H538" i="5"/>
  <c r="A551" i="5"/>
  <c r="G562" i="5"/>
  <c r="G561" i="5"/>
  <c r="F556" i="5" s="1"/>
  <c r="H250" i="5"/>
  <c r="H42" i="5"/>
  <c r="F42" i="5"/>
  <c r="G42" i="5" s="1"/>
  <c r="D518" i="5"/>
  <c r="E518" i="5" s="1"/>
  <c r="F318" i="5"/>
  <c r="G318" i="5" s="1"/>
  <c r="F76" i="5" l="1"/>
  <c r="G76" i="5" s="1"/>
  <c r="F75" i="5"/>
  <c r="G75" i="5" s="1"/>
  <c r="A439" i="5"/>
  <c r="G450" i="5"/>
  <c r="D519" i="5"/>
  <c r="E519" i="5" s="1"/>
  <c r="H518" i="5" s="1"/>
  <c r="D521" i="5"/>
  <c r="E521" i="5" s="1"/>
  <c r="H75" i="5"/>
  <c r="A41" i="5"/>
  <c r="A29" i="5" s="1"/>
  <c r="H72" i="5"/>
  <c r="E95" i="5"/>
  <c r="J96" i="5" s="1"/>
  <c r="D96" i="5"/>
  <c r="E96" i="5" s="1"/>
  <c r="E68" i="5"/>
  <c r="J69" i="5" s="1"/>
  <c r="D69" i="5"/>
  <c r="E69" i="5" s="1"/>
  <c r="D513" i="5"/>
  <c r="E513" i="5" s="1"/>
  <c r="F513" i="5" s="1"/>
  <c r="G513" i="5" s="1"/>
  <c r="F72" i="5"/>
  <c r="G72" i="5" s="1"/>
  <c r="H129" i="5"/>
  <c r="F132" i="5"/>
  <c r="G132" i="5" s="1"/>
  <c r="H132" i="5"/>
  <c r="F123" i="5"/>
  <c r="G123" i="5" s="1"/>
  <c r="D15" i="5"/>
  <c r="E15" i="5" s="1"/>
  <c r="F15" i="5" s="1"/>
  <c r="G15" i="5" s="1"/>
  <c r="E14" i="5"/>
  <c r="J15" i="5" s="1"/>
  <c r="F153" i="5"/>
  <c r="G153" i="5" s="1"/>
  <c r="F129" i="5"/>
  <c r="G129" i="5" s="1"/>
  <c r="F130" i="5"/>
  <c r="G130" i="5" s="1"/>
  <c r="H183" i="5"/>
  <c r="F180" i="5"/>
  <c r="G180" i="5" s="1"/>
  <c r="F181" i="5"/>
  <c r="G181" i="5" s="1"/>
  <c r="D123" i="5"/>
  <c r="E123" i="5" s="1"/>
  <c r="H123" i="5" s="1"/>
  <c r="H126" i="5"/>
  <c r="A311" i="5"/>
  <c r="A299" i="5" s="1"/>
  <c r="H150" i="5"/>
  <c r="F127" i="5"/>
  <c r="G127" i="5" s="1"/>
  <c r="F515" i="5"/>
  <c r="G515" i="5" s="1"/>
  <c r="H177" i="5"/>
  <c r="F522" i="5"/>
  <c r="G522" i="5" s="1"/>
  <c r="F521" i="5"/>
  <c r="G521" i="5" s="1"/>
  <c r="F26" i="5"/>
  <c r="G26" i="5" s="1"/>
  <c r="H24" i="5"/>
  <c r="D514" i="5"/>
  <c r="E514" i="5" s="1"/>
  <c r="F514" i="5" s="1"/>
  <c r="G514" i="5" s="1"/>
  <c r="D517" i="5"/>
  <c r="E517" i="5" s="1"/>
  <c r="A280" i="5"/>
  <c r="A268" i="5" s="1"/>
  <c r="H15" i="5"/>
  <c r="C572" i="5"/>
  <c r="C575" i="5"/>
  <c r="C579" i="5"/>
  <c r="C577" i="5"/>
  <c r="C570" i="5"/>
  <c r="C569" i="5"/>
  <c r="C578" i="5"/>
  <c r="C568" i="5"/>
  <c r="D568" i="5" s="1"/>
  <c r="E568" i="5" s="1"/>
  <c r="C573" i="5"/>
  <c r="C574" i="5"/>
  <c r="C571" i="5"/>
  <c r="C576" i="5"/>
  <c r="C411" i="5"/>
  <c r="C401" i="5"/>
  <c r="C402" i="5"/>
  <c r="D402" i="5" s="1"/>
  <c r="E402" i="5" s="1"/>
  <c r="F402" i="5" s="1"/>
  <c r="G402" i="5" s="1"/>
  <c r="C405" i="5"/>
  <c r="C408" i="5"/>
  <c r="C404" i="5"/>
  <c r="C407" i="5"/>
  <c r="D407" i="5" s="1"/>
  <c r="E407" i="5" s="1"/>
  <c r="C400" i="5"/>
  <c r="D400" i="5" s="1"/>
  <c r="E400" i="5" s="1"/>
  <c r="C406" i="5"/>
  <c r="C403" i="5"/>
  <c r="C410" i="5"/>
  <c r="C409" i="5"/>
  <c r="D409" i="5" s="1"/>
  <c r="E409" i="5" s="1"/>
  <c r="H156" i="5"/>
  <c r="F557" i="5"/>
  <c r="F558" i="5"/>
  <c r="F390" i="5"/>
  <c r="F389" i="5"/>
  <c r="H521" i="5"/>
  <c r="F519" i="5"/>
  <c r="G519" i="5" s="1"/>
  <c r="A249" i="5"/>
  <c r="A237" i="5" s="1"/>
  <c r="F177" i="5"/>
  <c r="G177" i="5" s="1"/>
  <c r="H343" i="5"/>
  <c r="F343" i="5"/>
  <c r="G343" i="5"/>
  <c r="A342" i="5" s="1"/>
  <c r="A330" i="5" s="1"/>
  <c r="F151" i="5"/>
  <c r="G151" i="5" s="1"/>
  <c r="F150" i="5"/>
  <c r="G150" i="5" s="1"/>
  <c r="D570" i="5" l="1"/>
  <c r="E570" i="5" s="1"/>
  <c r="F570" i="5" s="1"/>
  <c r="G570" i="5" s="1"/>
  <c r="F518" i="5"/>
  <c r="G518" i="5" s="1"/>
  <c r="D578" i="5"/>
  <c r="E578" i="5" s="1"/>
  <c r="F69" i="5"/>
  <c r="G69" i="5" s="1"/>
  <c r="H69" i="5"/>
  <c r="F512" i="5"/>
  <c r="G512" i="5" s="1"/>
  <c r="F96" i="5"/>
  <c r="G96" i="5" s="1"/>
  <c r="H96" i="5"/>
  <c r="F445" i="5"/>
  <c r="F446" i="5"/>
  <c r="D573" i="5"/>
  <c r="E573" i="5" s="1"/>
  <c r="C466" i="5"/>
  <c r="C459" i="5"/>
  <c r="C463" i="5"/>
  <c r="D463" i="5" s="1"/>
  <c r="E463" i="5" s="1"/>
  <c r="F463" i="5" s="1"/>
  <c r="G463" i="5" s="1"/>
  <c r="C456" i="5"/>
  <c r="D456" i="5" s="1"/>
  <c r="E456" i="5" s="1"/>
  <c r="C460" i="5"/>
  <c r="C464" i="5"/>
  <c r="C457" i="5"/>
  <c r="C462" i="5"/>
  <c r="C461" i="5"/>
  <c r="D461" i="5" s="1"/>
  <c r="E461" i="5" s="1"/>
  <c r="C465" i="5"/>
  <c r="D465" i="5" s="1"/>
  <c r="E465" i="5" s="1"/>
  <c r="C467" i="5"/>
  <c r="C458" i="5"/>
  <c r="H512" i="5"/>
  <c r="A122" i="5"/>
  <c r="A110" i="5" s="1"/>
  <c r="D410" i="5"/>
  <c r="E410" i="5" s="1"/>
  <c r="F410" i="5" s="1"/>
  <c r="G410" i="5" s="1"/>
  <c r="D406" i="5"/>
  <c r="E406" i="5" s="1"/>
  <c r="A176" i="5"/>
  <c r="A164" i="5" s="1"/>
  <c r="A14" i="5"/>
  <c r="A2" i="5" s="1"/>
  <c r="D576" i="5"/>
  <c r="E576" i="5" s="1"/>
  <c r="F576" i="5" s="1"/>
  <c r="G576" i="5" s="1"/>
  <c r="A149" i="5"/>
  <c r="A137" i="5" s="1"/>
  <c r="D403" i="5"/>
  <c r="E403" i="5" s="1"/>
  <c r="H515" i="5"/>
  <c r="F517" i="5"/>
  <c r="G517" i="5" s="1"/>
  <c r="D571" i="5"/>
  <c r="E571" i="5" s="1"/>
  <c r="D404" i="5"/>
  <c r="E404" i="5" s="1"/>
  <c r="D401" i="5"/>
  <c r="E401" i="5" s="1"/>
  <c r="D577" i="5"/>
  <c r="E577" i="5" s="1"/>
  <c r="D408" i="5"/>
  <c r="E408" i="5" s="1"/>
  <c r="F408" i="5" s="1"/>
  <c r="G408" i="5" s="1"/>
  <c r="D411" i="5"/>
  <c r="E411" i="5" s="1"/>
  <c r="F411" i="5" s="1"/>
  <c r="G411" i="5" s="1"/>
  <c r="F578" i="5"/>
  <c r="G578" i="5" s="1"/>
  <c r="D579" i="5"/>
  <c r="E579" i="5" s="1"/>
  <c r="F579" i="5" s="1"/>
  <c r="G579" i="5" s="1"/>
  <c r="D405" i="5"/>
  <c r="E405" i="5" s="1"/>
  <c r="D574" i="5"/>
  <c r="E574" i="5" s="1"/>
  <c r="D569" i="5"/>
  <c r="E569" i="5" s="1"/>
  <c r="D575" i="5"/>
  <c r="E575" i="5" s="1"/>
  <c r="F409" i="5"/>
  <c r="G409" i="5" s="1"/>
  <c r="F407" i="5"/>
  <c r="G407" i="5" s="1"/>
  <c r="F406" i="5"/>
  <c r="G406" i="5" s="1"/>
  <c r="F573" i="5"/>
  <c r="G573" i="5" s="1"/>
  <c r="D572" i="5"/>
  <c r="E572" i="5" s="1"/>
  <c r="H459" i="5" l="1"/>
  <c r="F461" i="5"/>
  <c r="G461" i="5" s="1"/>
  <c r="D462" i="5"/>
  <c r="E462" i="5" s="1"/>
  <c r="D459" i="5"/>
  <c r="E459" i="5" s="1"/>
  <c r="A95" i="5"/>
  <c r="A83" i="5" s="1"/>
  <c r="D457" i="5"/>
  <c r="E457" i="5" s="1"/>
  <c r="D466" i="5"/>
  <c r="E466" i="5" s="1"/>
  <c r="D458" i="5"/>
  <c r="E458" i="5" s="1"/>
  <c r="F458" i="5" s="1"/>
  <c r="G458" i="5" s="1"/>
  <c r="D464" i="5"/>
  <c r="E464" i="5" s="1"/>
  <c r="F464" i="5" s="1"/>
  <c r="G464" i="5" s="1"/>
  <c r="D467" i="5"/>
  <c r="E467" i="5" s="1"/>
  <c r="F467" i="5" s="1"/>
  <c r="G467" i="5" s="1"/>
  <c r="D460" i="5"/>
  <c r="E460" i="5" s="1"/>
  <c r="F460" i="5" s="1"/>
  <c r="G460" i="5" s="1"/>
  <c r="A68" i="5"/>
  <c r="A56" i="5" s="1"/>
  <c r="H574" i="5"/>
  <c r="A511" i="5"/>
  <c r="A481" i="5" s="1"/>
  <c r="A469" i="5" s="1"/>
  <c r="H568" i="5"/>
  <c r="F403" i="5"/>
  <c r="G403" i="5" s="1"/>
  <c r="F404" i="5"/>
  <c r="G404" i="5" s="1"/>
  <c r="H577" i="5"/>
  <c r="F571" i="5"/>
  <c r="G571" i="5" s="1"/>
  <c r="F572" i="5"/>
  <c r="G572" i="5" s="1"/>
  <c r="F405" i="5"/>
  <c r="G405" i="5" s="1"/>
  <c r="H403" i="5"/>
  <c r="H571" i="5"/>
  <c r="F574" i="5"/>
  <c r="G574" i="5" s="1"/>
  <c r="F575" i="5"/>
  <c r="G575" i="5" s="1"/>
  <c r="H400" i="5"/>
  <c r="F577" i="5"/>
  <c r="G577" i="5" s="1"/>
  <c r="H406" i="5"/>
  <c r="F569" i="5"/>
  <c r="G569" i="5" s="1"/>
  <c r="F568" i="5"/>
  <c r="G568" i="5" s="1"/>
  <c r="H409" i="5"/>
  <c r="F401" i="5"/>
  <c r="G401" i="5" s="1"/>
  <c r="F400" i="5"/>
  <c r="G400" i="5" s="1"/>
  <c r="H456" i="5" l="1"/>
  <c r="F459" i="5"/>
  <c r="G459" i="5" s="1"/>
  <c r="F456" i="5"/>
  <c r="G456" i="5" s="1"/>
  <c r="F457" i="5"/>
  <c r="G457" i="5" s="1"/>
  <c r="F462" i="5"/>
  <c r="G462" i="5" s="1"/>
  <c r="H462" i="5"/>
  <c r="F466" i="5"/>
  <c r="G466" i="5" s="1"/>
  <c r="F465" i="5"/>
  <c r="G465" i="5" s="1"/>
  <c r="H465" i="5"/>
  <c r="A399" i="5"/>
  <c r="A369" i="5" s="1"/>
  <c r="A357" i="5" s="1"/>
  <c r="A567" i="5"/>
  <c r="A537" i="5" s="1"/>
  <c r="A525" i="5" s="1"/>
  <c r="A455" i="5" l="1"/>
  <c r="A425" i="5" s="1"/>
  <c r="A413" i="5" s="1"/>
</calcChain>
</file>

<file path=xl/sharedStrings.xml><?xml version="1.0" encoding="utf-8"?>
<sst xmlns="http://schemas.openxmlformats.org/spreadsheetml/2006/main" count="1337" uniqueCount="187">
  <si>
    <t>-- ОБРАБАТЫВАЕМОЕ ЧИСЛО № 1</t>
  </si>
  <si>
    <t>-- РЕЗУЛЬТАТ № 1</t>
  </si>
  <si>
    <t>Чудесно переводит числа в слова</t>
  </si>
  <si>
    <t>By 'MEGA' Pey</t>
  </si>
  <si>
    <t xml:space="preserve"> десять</t>
  </si>
  <si>
    <t xml:space="preserve"> рубль</t>
  </si>
  <si>
    <t xml:space="preserve"> тысяча</t>
  </si>
  <si>
    <t xml:space="preserve"> миллион</t>
  </si>
  <si>
    <t xml:space="preserve"> миллиард</t>
  </si>
  <si>
    <t xml:space="preserve"> триллион</t>
  </si>
  <si>
    <t xml:space="preserve"> копейка</t>
  </si>
  <si>
    <t xml:space="preserve"> один</t>
  </si>
  <si>
    <t xml:space="preserve"> одиннадцать</t>
  </si>
  <si>
    <t xml:space="preserve"> сто</t>
  </si>
  <si>
    <t xml:space="preserve"> рубля</t>
  </si>
  <si>
    <t xml:space="preserve"> тысячи</t>
  </si>
  <si>
    <t xml:space="preserve"> миллиона</t>
  </si>
  <si>
    <t xml:space="preserve"> миллиарда</t>
  </si>
  <si>
    <t xml:space="preserve"> триллиона</t>
  </si>
  <si>
    <t xml:space="preserve"> копейки</t>
  </si>
  <si>
    <t xml:space="preserve"> два</t>
  </si>
  <si>
    <t xml:space="preserve"> двенадцать</t>
  </si>
  <si>
    <t xml:space="preserve"> двадцать</t>
  </si>
  <si>
    <t xml:space="preserve"> двести</t>
  </si>
  <si>
    <t xml:space="preserve"> рублей</t>
  </si>
  <si>
    <t xml:space="preserve"> тысяч</t>
  </si>
  <si>
    <t xml:space="preserve"> миллионов</t>
  </si>
  <si>
    <t xml:space="preserve"> миллиардов</t>
  </si>
  <si>
    <t xml:space="preserve"> триллионов</t>
  </si>
  <si>
    <t xml:space="preserve"> копеек</t>
  </si>
  <si>
    <t xml:space="preserve"> три</t>
  </si>
  <si>
    <t xml:space="preserve"> тринадцать</t>
  </si>
  <si>
    <t xml:space="preserve"> тридцать</t>
  </si>
  <si>
    <t xml:space="preserve"> триста</t>
  </si>
  <si>
    <t xml:space="preserve"> четыре</t>
  </si>
  <si>
    <t xml:space="preserve"> четырнадцать</t>
  </si>
  <si>
    <t xml:space="preserve"> сорок</t>
  </si>
  <si>
    <t xml:space="preserve"> четыреста</t>
  </si>
  <si>
    <t xml:space="preserve"> пять</t>
  </si>
  <si>
    <t xml:space="preserve"> пятнадцать</t>
  </si>
  <si>
    <t xml:space="preserve"> пятьдесят</t>
  </si>
  <si>
    <t xml:space="preserve"> пятьсот</t>
  </si>
  <si>
    <t xml:space="preserve"> одна</t>
  </si>
  <si>
    <t xml:space="preserve"> шесть</t>
  </si>
  <si>
    <t xml:space="preserve"> шестнадцать</t>
  </si>
  <si>
    <t xml:space="preserve"> шестьдесят</t>
  </si>
  <si>
    <t xml:space="preserve"> шестьсот</t>
  </si>
  <si>
    <t xml:space="preserve"> две</t>
  </si>
  <si>
    <t xml:space="preserve"> семь</t>
  </si>
  <si>
    <t xml:space="preserve"> семнадцать</t>
  </si>
  <si>
    <t xml:space="preserve"> семьдесят</t>
  </si>
  <si>
    <t xml:space="preserve"> семьсот</t>
  </si>
  <si>
    <t xml:space="preserve"> восемь</t>
  </si>
  <si>
    <t xml:space="preserve"> восемнадцать</t>
  </si>
  <si>
    <t xml:space="preserve"> восемьдесят</t>
  </si>
  <si>
    <t xml:space="preserve"> восемьсот</t>
  </si>
  <si>
    <t xml:space="preserve"> девять</t>
  </si>
  <si>
    <t xml:space="preserve"> девятнадцать</t>
  </si>
  <si>
    <t xml:space="preserve"> девяносто</t>
  </si>
  <si>
    <t xml:space="preserve"> девятьсот</t>
  </si>
  <si>
    <t>словами</t>
  </si>
  <si>
    <t>коррекция для тысяч</t>
  </si>
  <si>
    <t>склонения</t>
  </si>
  <si>
    <t>копейки</t>
  </si>
  <si>
    <t>разряд</t>
  </si>
  <si>
    <t>До триллионов еще не добрался !</t>
  </si>
  <si>
    <t>-- ОБРАБАТЫВАЕМОЕ ЧИСЛО № 2</t>
  </si>
  <si>
    <t>-- РЕЗУЛЬТАТ № 2</t>
  </si>
  <si>
    <t>-- ОБРАБАТЫВАЕМОЕ ЧИСЛО № 3</t>
  </si>
  <si>
    <t>-- РЕЗУЛЬТАТ № 3</t>
  </si>
  <si>
    <t>-- ОБРАБАТЫВАЕМОЕ ЧИСЛО № 4</t>
  </si>
  <si>
    <t>-- РЕЗУЛЬТАТ № 4</t>
  </si>
  <si>
    <t>-- ОБРАБАТЫВАЕМОЕ ЧИСЛО № 5</t>
  </si>
  <si>
    <t>-- РЕЗУЛЬТАТ № 5</t>
  </si>
  <si>
    <t>-- ОБРАБАТЫВАЕМОЕ ЧИСЛО № 6</t>
  </si>
  <si>
    <t>-- ОБРАБАТЫВАЕМОЕ ЧИСЛО № 7</t>
  </si>
  <si>
    <t xml:space="preserve"> -- ДАТА № 1</t>
  </si>
  <si>
    <t xml:space="preserve"> Января </t>
  </si>
  <si>
    <t xml:space="preserve"> Февраля </t>
  </si>
  <si>
    <t xml:space="preserve"> Марта </t>
  </si>
  <si>
    <t xml:space="preserve"> Апреля </t>
  </si>
  <si>
    <t xml:space="preserve"> Мая </t>
  </si>
  <si>
    <t xml:space="preserve"> Июня </t>
  </si>
  <si>
    <t xml:space="preserve"> Июля </t>
  </si>
  <si>
    <t xml:space="preserve"> Августа </t>
  </si>
  <si>
    <t xml:space="preserve"> Сентября </t>
  </si>
  <si>
    <t xml:space="preserve"> Октября </t>
  </si>
  <si>
    <t xml:space="preserve"> Ноября </t>
  </si>
  <si>
    <t xml:space="preserve"> Декабря </t>
  </si>
  <si>
    <t xml:space="preserve"> -- РЕЗУЛЬТАТ № 1</t>
  </si>
  <si>
    <t>Чудесно представляет дату по- русски № 1</t>
  </si>
  <si>
    <t xml:space="preserve"> -- ДАТА № 2</t>
  </si>
  <si>
    <t xml:space="preserve"> -- РЕЗУЛЬТАТ № 2</t>
  </si>
  <si>
    <t>Чудесно представляет дату по- русски № 2</t>
  </si>
  <si>
    <t xml:space="preserve"> -- ДАТА № 3</t>
  </si>
  <si>
    <t xml:space="preserve"> -- РЕЗУЛЬТАТ № 3</t>
  </si>
  <si>
    <t>Чудесно представляет дату по- русски № 3</t>
  </si>
  <si>
    <t xml:space="preserve"> -- Число штук № 1</t>
  </si>
  <si>
    <t>валик</t>
  </si>
  <si>
    <t xml:space="preserve"> -- Прописью для 1 шт.</t>
  </si>
  <si>
    <t>валика</t>
  </si>
  <si>
    <t xml:space="preserve"> -- Прописью для 2 шт.</t>
  </si>
  <si>
    <t>валиков</t>
  </si>
  <si>
    <t xml:space="preserve"> -- Прописью для 5 шт.</t>
  </si>
  <si>
    <t>м</t>
  </si>
  <si>
    <t xml:space="preserve"> -- Род существительного 1: М; Ж; С (по умолчанию- М)</t>
  </si>
  <si>
    <t>Чудесно представляет натуральное что угодно прописью № 1</t>
  </si>
  <si>
    <t xml:space="preserve"> одно</t>
  </si>
  <si>
    <t xml:space="preserve"> -- Число штук № 2</t>
  </si>
  <si>
    <t>селедка</t>
  </si>
  <si>
    <t>селедки</t>
  </si>
  <si>
    <t>селедок</t>
  </si>
  <si>
    <t>ж</t>
  </si>
  <si>
    <t xml:space="preserve"> -- Род существительного 2: М; Ж; С (по умолчанию- М)</t>
  </si>
  <si>
    <t>Чудесно представляет натуральное что угодно прописью № 2</t>
  </si>
  <si>
    <t xml:space="preserve"> -- Число штук № 3</t>
  </si>
  <si>
    <t>булка</t>
  </si>
  <si>
    <t>булки</t>
  </si>
  <si>
    <t>булок</t>
  </si>
  <si>
    <t>Чудесно представляет натуральное что угодно прописью № 3</t>
  </si>
  <si>
    <t xml:space="preserve"> -- Число штук № 4</t>
  </si>
  <si>
    <t>доллар США</t>
  </si>
  <si>
    <t>доллара США</t>
  </si>
  <si>
    <t>долларов США</t>
  </si>
  <si>
    <t xml:space="preserve"> -- Род существительного 3: М; Ж; С (по умолчанию- М)</t>
  </si>
  <si>
    <t xml:space="preserve"> -- РЕЗУЛЬТАТ № 4</t>
  </si>
  <si>
    <t>Чудесно представляет натуральное что угодно прописью № 4</t>
  </si>
  <si>
    <t>-- РЕЗУЛЬТАТ</t>
  </si>
  <si>
    <t>Переводит числа с 15 (?) значащими цифрами в слова</t>
  </si>
  <si>
    <t xml:space="preserve"> целая</t>
  </si>
  <si>
    <t xml:space="preserve"> целых</t>
  </si>
  <si>
    <t>коррекция для</t>
  </si>
  <si>
    <t>-- Дробная часть, усеченная до 8 знаков после запятой</t>
  </si>
  <si>
    <t>поиск мин. значащего числа:</t>
  </si>
  <si>
    <t xml:space="preserve"> десятая</t>
  </si>
  <si>
    <t xml:space="preserve"> сотая</t>
  </si>
  <si>
    <t xml:space="preserve"> тысячная</t>
  </si>
  <si>
    <t xml:space="preserve"> десятитысячная</t>
  </si>
  <si>
    <t xml:space="preserve"> стотысячная</t>
  </si>
  <si>
    <t xml:space="preserve"> миллионная</t>
  </si>
  <si>
    <t xml:space="preserve"> десятимиллионная</t>
  </si>
  <si>
    <t xml:space="preserve"> стомиллионная</t>
  </si>
  <si>
    <t xml:space="preserve"> миллиардная</t>
  </si>
  <si>
    <t xml:space="preserve"> десятимиллиардная</t>
  </si>
  <si>
    <t xml:space="preserve"> десятых</t>
  </si>
  <si>
    <t xml:space="preserve"> сотых</t>
  </si>
  <si>
    <t xml:space="preserve"> тысячных</t>
  </si>
  <si>
    <t xml:space="preserve"> десятитысячных</t>
  </si>
  <si>
    <t xml:space="preserve"> стотысячных</t>
  </si>
  <si>
    <t xml:space="preserve"> миллионных</t>
  </si>
  <si>
    <t xml:space="preserve"> десятимиллионных</t>
  </si>
  <si>
    <t xml:space="preserve"> стомиллионных</t>
  </si>
  <si>
    <t xml:space="preserve"> миллиардных</t>
  </si>
  <si>
    <t xml:space="preserve"> десятимиллиардных</t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</si>
  <si>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1,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</si>
  <si>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2,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</si>
  <si>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3,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</si>
  <si>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t xml:space="preserve">)  рубль </t>
  </si>
  <si>
    <t>) рубля )</t>
  </si>
  <si>
    <t xml:space="preserve">) рублей </t>
  </si>
  <si>
    <t xml:space="preserve">ИТОГО: </t>
  </si>
  <si>
    <t>№№ п/п</t>
  </si>
  <si>
    <t>Наименование товара</t>
  </si>
  <si>
    <t>Каталожный номер (артикул)</t>
  </si>
  <si>
    <t>Спецификация составлена на 1 л в 2 экз, по одному - для каждой из сторон.</t>
  </si>
  <si>
    <t>Кол-во</t>
  </si>
  <si>
    <t>Ед. измер.</t>
  </si>
  <si>
    <t>шт</t>
  </si>
  <si>
    <t>г. Новокузнецк</t>
  </si>
  <si>
    <t xml:space="preserve">Цена с НДС 20%, руб/ед.  </t>
  </si>
  <si>
    <t xml:space="preserve">Стоимость с НДС 20%, руб.  </t>
  </si>
  <si>
    <t>Требования к качеству (ГОСТ, ТУ, ISO, ТРТС и т.п.)</t>
  </si>
  <si>
    <t>"____" _______________ 20_____ г.</t>
  </si>
  <si>
    <t>м.п.</t>
  </si>
  <si>
    <t>"24" января 2020 г.</t>
  </si>
  <si>
    <t>ОБЯЗАТЕЛЬНО прописываем ГОСТ или ТУ или ISO или ТРТС. Если ничего нет, то прописываем "Не подлежит обязательной сертификации"</t>
  </si>
  <si>
    <t>прописываем если есть, если нет, то ставим прочерк</t>
  </si>
  <si>
    <r>
      <t xml:space="preserve">Полное наименование Изготовителя с указанием организационно-правовой формы и ИНН: </t>
    </r>
    <r>
      <rPr>
        <sz val="12"/>
        <color rgb="FFFF0000"/>
        <rFont val="Times New Roman"/>
        <family val="1"/>
        <charset val="204"/>
      </rPr>
      <t>700002620, ОАО Зенит, республика Белоруссия</t>
    </r>
    <r>
      <rPr>
        <sz val="12"/>
        <rFont val="Times New Roman"/>
        <family val="1"/>
      </rPr>
      <t>.</t>
    </r>
  </si>
  <si>
    <r>
      <t xml:space="preserve">Во всем, что не предусмотрено настоящей Спецификацией, стороны руководствуются условиями договора поставки </t>
    </r>
    <r>
      <rPr>
        <sz val="12"/>
        <color rgb="FFFF0000"/>
        <rFont val="Times New Roman"/>
        <family val="1"/>
        <charset val="204"/>
      </rPr>
      <t>№ 1-02 от "06" февраля 2018 г.</t>
    </r>
  </si>
  <si>
    <r>
      <t xml:space="preserve">Срок поставки: </t>
    </r>
    <r>
      <rPr>
        <sz val="12"/>
        <color rgb="FFFF0000"/>
        <rFont val="Times New Roman"/>
        <family val="1"/>
        <charset val="204"/>
      </rPr>
      <t>45 ( сорок пять ) дней с момента подписания данной Спецификации с правом досрочной поставки.</t>
    </r>
  </si>
  <si>
    <r>
      <t>Срок оплаты:</t>
    </r>
    <r>
      <rPr>
        <sz val="12"/>
        <color rgb="FFFF0000"/>
        <rFont val="Times New Roman"/>
        <family val="1"/>
        <charset val="204"/>
      </rPr>
      <t xml:space="preserve"> в течение 20 ( двадцати ) рабочих дней после поставки Товара.</t>
    </r>
  </si>
  <si>
    <t>Место поставки: Склад Покупателя г. Красноярск. ул. Пограничников, д. 44, стр. 3.</t>
  </si>
  <si>
    <r>
      <t xml:space="preserve">СПЕЦИФИКАЦИЯ № 1
к договору поставки </t>
    </r>
    <r>
      <rPr>
        <sz val="12"/>
        <color rgb="FFFF0000"/>
        <rFont val="Times New Roman"/>
        <family val="1"/>
        <charset val="204"/>
      </rPr>
      <t>№ 1-02 от "06" февраля 2018 г.</t>
    </r>
  </si>
  <si>
    <t>Итого: 188 412,00 (Сто восемьдесят восемь тысяч четыреста двенадцать рублей) 00 коп., включая НДС 20%  в сумме 31 402,00 руб.</t>
  </si>
  <si>
    <r>
      <t xml:space="preserve">От имени Поставщика:
____________________ </t>
    </r>
    <r>
      <rPr>
        <sz val="12"/>
        <color rgb="FFFF0000"/>
        <rFont val="Times New Roman"/>
        <family val="1"/>
        <charset val="204"/>
      </rPr>
      <t>Ф.И.О.</t>
    </r>
  </si>
  <si>
    <r>
      <t xml:space="preserve">_____________( </t>
    </r>
    <r>
      <rPr>
        <sz val="12"/>
        <color rgb="FFFF0000"/>
        <rFont val="Times New Roman"/>
        <family val="1"/>
        <charset val="204"/>
      </rPr>
      <t>ИНН _________</t>
    </r>
    <r>
      <rPr>
        <sz val="12"/>
        <rFont val="Times New Roman"/>
        <family val="1"/>
        <charset val="204"/>
      </rPr>
      <t>), именуемое в дальнейшем "Поставщик", в лице генерального директора ___________________, действующего на основании Устава, с одной стороны, и ООО "Новоангарский обогатительный комбинат", именуемое в дальнейшем "Покупатель", в лице Микова Романа Валерьевича, действующего на основании Доверенности № 117-Н  от 21.04.2021 г., с другой стороны,  настоящей спецификацией достигли соглашения о поставке Товара на следующих условиях:</t>
    </r>
  </si>
  <si>
    <t xml:space="preserve">    От имени Покупателя:                                                                                                     _____________________ Р.В. Миков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</si>
</sst>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0"/>
    <numFmt numFmtId="165" formatCode="#,##0.0"/>
    <numFmt numFmtId="166" formatCode="_-* #,##0.00\ _р_._-;\-* #,##0.00\ _р_._-;_-* &quot;-&quot;??\ _р_._-;_-@_-"/>
    <numFmt numFmtId="167" formatCode="_(* #,##0_);_(* \(#,##0\);_(* &quot;-&quot;_);_(@_)"/>
    <numFmt numFmtId="168" formatCode="_(* #,##0.00_);_(* \(#,##0.00\);_(* &quot;-&quot;??_);_(@_)"/>
    <numFmt numFmtId="169" formatCode="0.000"/>
    <numFmt numFmtId="170" formatCode="_-* #,##0\ _р_._-;\-* #,##0\ _р_._-;_-* &quot;-&quot;??\ _р_._-;_-@_-"/>
    <numFmt numFmtId="171" formatCode="00"/>
    <numFmt numFmtId="172" formatCode="#,##0.000000000"/>
    <numFmt numFmtId="173" formatCode="_-* #,##0.000000000\ _р_._-;\-* #,##0.000000000\ _р_._-;_-* &quot;-&quot;?????????\ _р_._-;_-@_-"/>
    <numFmt numFmtId="174" formatCode="#,##0.000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 CYR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2"/>
      <name val="Arial Cyr"/>
      <family val="2"/>
      <charset val="204"/>
    </font>
    <font>
      <i/>
      <sz val="12"/>
      <name val="Wide Latin"/>
      <family val="1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"/>
      <family val="2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color indexed="10"/>
      <name val="Times New Roman"/>
      <family val="1"/>
    </font>
    <font>
      <sz val="10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wrapText="1"/>
    </xf>
    <xf numFmtId="0" fontId="12" fillId="0" borderId="0">
      <alignment vertical="top"/>
    </xf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1" applyFont="1" applyFill="1" applyAlignment="1"/>
    <xf numFmtId="0" fontId="2" fillId="0" borderId="0" xfId="1" applyFont="1" applyFill="1" applyAlignment="1">
      <alignment vertical="top"/>
    </xf>
    <xf numFmtId="0" fontId="5" fillId="0" borderId="0" xfId="1" applyFont="1" applyFill="1">
      <alignment wrapText="1"/>
    </xf>
    <xf numFmtId="169" fontId="5" fillId="0" borderId="0" xfId="1" applyNumberFormat="1" applyFont="1" applyFill="1">
      <alignment wrapText="1"/>
    </xf>
    <xf numFmtId="0" fontId="5" fillId="0" borderId="0" xfId="1" applyFont="1" applyFill="1" applyAlignment="1"/>
    <xf numFmtId="4" fontId="6" fillId="0" borderId="0" xfId="5" applyNumberFormat="1" applyFont="1" applyFill="1" applyBorder="1" applyAlignment="1" applyProtection="1">
      <alignment horizontal="right" vertical="top"/>
      <protection locked="0"/>
    </xf>
    <xf numFmtId="0" fontId="2" fillId="0" borderId="0" xfId="1" quotePrefix="1" applyFont="1" applyFill="1" applyBorder="1" applyAlignment="1"/>
    <xf numFmtId="0" fontId="2" fillId="0" borderId="0" xfId="1" applyFont="1" applyFill="1" applyBorder="1" applyAlignment="1"/>
    <xf numFmtId="0" fontId="5" fillId="0" borderId="0" xfId="1" applyFont="1" applyFill="1" applyBorder="1" applyAlignment="1" applyProtection="1">
      <alignment vertical="top" wrapText="1"/>
      <protection locked="0"/>
    </xf>
    <xf numFmtId="0" fontId="2" fillId="0" borderId="0" xfId="1" quotePrefix="1" applyFont="1" applyFill="1" applyBorder="1" applyAlignment="1">
      <alignment vertical="top"/>
    </xf>
    <xf numFmtId="0" fontId="2" fillId="0" borderId="0" xfId="1" applyFont="1" applyFill="1" applyBorder="1" applyAlignment="1">
      <alignment vertical="top"/>
    </xf>
    <xf numFmtId="0" fontId="7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vertical="top"/>
    </xf>
    <xf numFmtId="0" fontId="5" fillId="0" borderId="0" xfId="1" applyFont="1" applyFill="1" applyBorder="1" applyProtection="1">
      <alignment wrapText="1"/>
      <protection locked="0"/>
    </xf>
    <xf numFmtId="0" fontId="5" fillId="0" borderId="0" xfId="1" applyFont="1" applyFill="1" applyBorder="1" applyAlignment="1"/>
    <xf numFmtId="0" fontId="5" fillId="0" borderId="0" xfId="1" applyFont="1" applyFill="1" applyBorder="1">
      <alignment wrapText="1"/>
    </xf>
    <xf numFmtId="170" fontId="5" fillId="0" borderId="0" xfId="5" applyNumberFormat="1" applyFont="1" applyFill="1" applyBorder="1" applyAlignment="1"/>
    <xf numFmtId="2" fontId="5" fillId="0" borderId="0" xfId="5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/>
    <xf numFmtId="1" fontId="5" fillId="0" borderId="0" xfId="1" applyNumberFormat="1" applyFont="1" applyFill="1" applyBorder="1" applyAlignment="1"/>
    <xf numFmtId="0" fontId="5" fillId="0" borderId="0" xfId="1" applyFont="1" applyFill="1" applyBorder="1" applyAlignment="1" applyProtection="1">
      <alignment wrapText="1"/>
      <protection locked="0"/>
    </xf>
    <xf numFmtId="2" fontId="5" fillId="0" borderId="0" xfId="1" applyNumberFormat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vertical="top" wrapText="1"/>
    </xf>
    <xf numFmtId="0" fontId="2" fillId="0" borderId="0" xfId="1" applyFont="1" applyFill="1" applyBorder="1">
      <alignment wrapText="1"/>
    </xf>
    <xf numFmtId="0" fontId="5" fillId="0" borderId="0" xfId="5" applyNumberFormat="1" applyFont="1" applyFill="1" applyBorder="1" applyAlignment="1">
      <alignment horizontal="right"/>
    </xf>
    <xf numFmtId="171" fontId="5" fillId="0" borderId="0" xfId="1" applyNumberFormat="1" applyFont="1" applyFill="1" applyBorder="1">
      <alignment wrapText="1"/>
    </xf>
    <xf numFmtId="0" fontId="5" fillId="0" borderId="0" xfId="1" applyFont="1" applyFill="1" applyBorder="1" applyAlignment="1" applyProtection="1">
      <alignment horizontal="right" vertical="top"/>
      <protection locked="0"/>
    </xf>
    <xf numFmtId="170" fontId="6" fillId="0" borderId="0" xfId="5" applyNumberFormat="1" applyFont="1" applyFill="1" applyBorder="1" applyAlignment="1"/>
    <xf numFmtId="14" fontId="6" fillId="0" borderId="0" xfId="5" applyNumberFormat="1" applyFont="1" applyFill="1" applyBorder="1" applyAlignment="1" applyProtection="1">
      <alignment horizontal="right" vertical="top"/>
      <protection locked="0"/>
    </xf>
    <xf numFmtId="0" fontId="9" fillId="0" borderId="0" xfId="1" quotePrefix="1" applyFont="1" applyFill="1" applyBorder="1" applyAlignment="1"/>
    <xf numFmtId="0" fontId="7" fillId="0" borderId="0" xfId="1" applyFont="1" applyFill="1" applyBorder="1" applyAlignment="1"/>
    <xf numFmtId="0" fontId="6" fillId="0" borderId="0" xfId="5" applyNumberFormat="1" applyFont="1" applyFill="1" applyBorder="1" applyAlignment="1" applyProtection="1">
      <alignment horizontal="right" vertical="top"/>
      <protection locked="0"/>
    </xf>
    <xf numFmtId="0" fontId="10" fillId="0" borderId="0" xfId="1" quotePrefix="1" applyFont="1" applyFill="1" applyBorder="1" applyAlignment="1"/>
    <xf numFmtId="14" fontId="5" fillId="0" borderId="0" xfId="1" applyNumberFormat="1" applyFont="1" applyFill="1" applyBorder="1" applyAlignment="1"/>
    <xf numFmtId="174" fontId="6" fillId="0" borderId="0" xfId="5" applyNumberFormat="1" applyFont="1" applyFill="1" applyBorder="1" applyAlignment="1" applyProtection="1">
      <alignment horizontal="right" vertical="top"/>
      <protection locked="0"/>
    </xf>
    <xf numFmtId="173" fontId="5" fillId="0" borderId="0" xfId="1" applyNumberFormat="1" applyFont="1" applyFill="1" applyBorder="1" applyProtection="1">
      <alignment wrapText="1"/>
      <protection locked="0"/>
    </xf>
    <xf numFmtId="172" fontId="6" fillId="0" borderId="0" xfId="5" applyNumberFormat="1" applyFont="1" applyFill="1" applyBorder="1" applyAlignment="1" applyProtection="1">
      <alignment horizontal="right" vertical="top"/>
      <protection locked="0"/>
    </xf>
    <xf numFmtId="164" fontId="6" fillId="0" borderId="0" xfId="5" applyNumberFormat="1" applyFont="1" applyFill="1" applyBorder="1" applyAlignment="1" applyProtection="1">
      <alignment horizontal="right" vertical="top"/>
      <protection locked="0"/>
    </xf>
    <xf numFmtId="169" fontId="5" fillId="0" borderId="0" xfId="1" applyNumberFormat="1" applyFont="1" applyFill="1" applyBorder="1">
      <alignment wrapText="1"/>
    </xf>
    <xf numFmtId="0" fontId="5" fillId="0" borderId="0" xfId="1" applyNumberFormat="1" applyFont="1" applyFill="1" applyBorder="1" applyAlignment="1"/>
    <xf numFmtId="0" fontId="5" fillId="0" borderId="0" xfId="1" applyNumberFormat="1" applyFont="1" applyFill="1" applyBorder="1">
      <alignment wrapText="1"/>
    </xf>
    <xf numFmtId="169" fontId="5" fillId="0" borderId="0" xfId="1" applyNumberFormat="1" applyFont="1" applyFill="1" applyBorder="1" applyProtection="1">
      <alignment wrapText="1"/>
      <protection locked="0"/>
    </xf>
    <xf numFmtId="169" fontId="5" fillId="0" borderId="0" xfId="5" applyNumberFormat="1" applyFont="1" applyFill="1" applyBorder="1" applyAlignment="1"/>
    <xf numFmtId="1" fontId="11" fillId="0" borderId="0" xfId="1" applyNumberFormat="1" applyFont="1" applyFill="1" applyBorder="1" applyProtection="1">
      <alignment wrapText="1"/>
      <protection locked="0"/>
    </xf>
    <xf numFmtId="169" fontId="5" fillId="0" borderId="0" xfId="5" applyNumberFormat="1" applyFont="1" applyFill="1" applyBorder="1" applyAlignment="1">
      <alignment horizontal="center"/>
    </xf>
    <xf numFmtId="0" fontId="5" fillId="0" borderId="0" xfId="1" applyFont="1" applyFill="1" applyBorder="1" applyAlignment="1" applyProtection="1">
      <protection locked="0"/>
    </xf>
    <xf numFmtId="165" fontId="6" fillId="0" borderId="0" xfId="5" applyNumberFormat="1" applyFont="1" applyFill="1" applyBorder="1" applyAlignment="1" applyProtection="1">
      <alignment horizontal="right" vertical="top"/>
      <protection locked="0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left" wrapText="1"/>
    </xf>
    <xf numFmtId="0" fontId="15" fillId="0" borderId="0" xfId="0" applyFont="1"/>
    <xf numFmtId="49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3" fillId="0" borderId="0" xfId="0" applyNumberFormat="1" applyFont="1" applyAlignment="1">
      <alignment vertical="center" wrapText="1" readingOrder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justify" vertical="center" readingOrder="1"/>
    </xf>
    <xf numFmtId="0" fontId="16" fillId="0" borderId="1" xfId="0" applyFont="1" applyBorder="1" applyAlignment="1">
      <alignment horizontal="center"/>
    </xf>
    <xf numFmtId="0" fontId="13" fillId="0" borderId="0" xfId="0" applyFont="1" applyAlignment="1">
      <alignment horizontal="justify" vertical="top" wrapText="1"/>
    </xf>
    <xf numFmtId="4" fontId="14" fillId="0" borderId="1" xfId="0" applyNumberFormat="1" applyFont="1" applyBorder="1" applyAlignment="1">
      <alignment horizont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/>
    <xf numFmtId="0" fontId="14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vertical="center" readingOrder="1"/>
    </xf>
    <xf numFmtId="0" fontId="14" fillId="0" borderId="5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wrapText="1" readingOrder="1"/>
    </xf>
    <xf numFmtId="49" fontId="14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readingOrder="1"/>
    </xf>
    <xf numFmtId="0" fontId="13" fillId="0" borderId="0" xfId="0" applyFont="1" applyAlignment="1">
      <alignment horizontal="center" vertical="center" readingOrder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49" fontId="14" fillId="0" borderId="0" xfId="0" applyNumberFormat="1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13" fillId="0" borderId="0" xfId="0" applyFont="1" applyAlignment="1">
      <alignment horizontal="justify" vertical="center" wrapText="1"/>
    </xf>
    <xf numFmtId="0" fontId="19" fillId="0" borderId="0" xfId="0" applyFont="1" applyBorder="1" applyAlignment="1">
      <alignment horizontal="left" vertical="center" wrapText="1" readingOrder="1"/>
    </xf>
    <xf numFmtId="4" fontId="14" fillId="0" borderId="0" xfId="0" applyNumberFormat="1" applyFont="1" applyFill="1" applyBorder="1" applyAlignment="1">
      <alignment horizontal="left" vertical="center" wrapText="1" readingOrder="1"/>
    </xf>
    <xf numFmtId="0" fontId="13" fillId="0" borderId="0" xfId="0" applyFont="1" applyBorder="1" applyAlignment="1">
      <alignment horizontal="justify" vertical="center" readingOrder="1"/>
    </xf>
    <xf numFmtId="0" fontId="0" fillId="0" borderId="0" xfId="0" applyAlignment="1">
      <alignment horizontal="justify" vertical="center" readingOrder="1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 vertical="top" wrapText="1" readingOrder="1"/>
    </xf>
    <xf numFmtId="49" fontId="13" fillId="0" borderId="0" xfId="0" applyNumberFormat="1" applyFont="1" applyAlignment="1">
      <alignment horizontal="left" vertical="top" wrapText="1" readingOrder="1"/>
    </xf>
  </cellXfs>
  <cellStyles count="6">
    <cellStyle name="Обычный" xfId="0" builtinId="0"/>
    <cellStyle name="Обычный_Osz001" xfId="1"/>
    <cellStyle name="Стиль 1" xfId="2"/>
    <cellStyle name="Тысячи [0]_ОГСЗ" xfId="3"/>
    <cellStyle name="Тысячи_ОГСЗ" xfId="4"/>
    <cellStyle name="Финансовый_MEGAfunctions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7"/>
  <sheetViews>
    <sheetView showZeros="0" tabSelected="1" showRuler="0" showOutlineSymbols="0" topLeftCell="A13" zoomScaleNormal="100" zoomScaleSheetLayoutView="50" zoomScalePageLayoutView="30" workbookViewId="0">
      <selection activeCell="C21" sqref="C21"/>
    </sheetView>
  </sheetViews>
  <sheetFormatPr defaultRowHeight="15.75" x14ac:dyDescent="0.25"/>
  <cols>
    <col min="1" max="1" width="5.28515625" style="50" customWidth="1"/>
    <col min="2" max="2" width="48.5703125" style="49" customWidth="1"/>
    <col min="3" max="3" width="22" style="49" customWidth="1"/>
    <col min="4" max="4" width="27.140625" style="50" customWidth="1"/>
    <col min="5" max="5" width="7" style="50" customWidth="1"/>
    <col min="6" max="6" width="9.42578125" style="57" customWidth="1"/>
    <col min="7" max="7" width="15.85546875" style="57" customWidth="1"/>
    <col min="8" max="8" width="16.28515625" style="50" customWidth="1"/>
    <col min="9" max="16384" width="9.140625" style="50"/>
  </cols>
  <sheetData>
    <row r="1" spans="1:8" ht="37.5" customHeight="1" x14ac:dyDescent="0.25">
      <c r="A1" s="72" t="s">
        <v>182</v>
      </c>
      <c r="B1" s="72"/>
      <c r="C1" s="72"/>
      <c r="D1" s="72"/>
      <c r="E1" s="72"/>
      <c r="F1" s="72"/>
      <c r="G1" s="72"/>
      <c r="H1" s="72"/>
    </row>
    <row r="2" spans="1:8" s="51" customFormat="1" ht="21.75" customHeight="1" x14ac:dyDescent="0.2">
      <c r="A2" s="70" t="s">
        <v>168</v>
      </c>
      <c r="B2" s="61"/>
      <c r="C2" s="61"/>
      <c r="D2" s="61"/>
      <c r="E2" s="61"/>
      <c r="F2" s="61"/>
      <c r="G2" s="74" t="s">
        <v>174</v>
      </c>
      <c r="H2" s="75"/>
    </row>
    <row r="3" spans="1:8" ht="74.25" customHeight="1" x14ac:dyDescent="0.25">
      <c r="A3" s="71" t="s">
        <v>185</v>
      </c>
      <c r="B3" s="71"/>
      <c r="C3" s="71"/>
      <c r="D3" s="71"/>
      <c r="E3" s="71"/>
      <c r="F3" s="71"/>
      <c r="G3" s="71"/>
      <c r="H3" s="71"/>
    </row>
    <row r="4" spans="1:8" ht="74.25" customHeight="1" x14ac:dyDescent="0.25">
      <c r="A4" s="52" t="s">
        <v>161</v>
      </c>
      <c r="B4" s="60" t="s">
        <v>162</v>
      </c>
      <c r="C4" s="60" t="s">
        <v>163</v>
      </c>
      <c r="D4" s="52" t="s">
        <v>171</v>
      </c>
      <c r="E4" s="52" t="s">
        <v>166</v>
      </c>
      <c r="F4" s="52" t="s">
        <v>165</v>
      </c>
      <c r="G4" s="52" t="s">
        <v>169</v>
      </c>
      <c r="H4" s="53" t="s">
        <v>170</v>
      </c>
    </row>
    <row r="5" spans="1:8" ht="125.25" customHeight="1" x14ac:dyDescent="0.25">
      <c r="A5" s="67">
        <v>1</v>
      </c>
      <c r="B5" s="58"/>
      <c r="C5" s="69" t="s">
        <v>176</v>
      </c>
      <c r="D5" s="68" t="s">
        <v>175</v>
      </c>
      <c r="E5" s="52" t="s">
        <v>167</v>
      </c>
      <c r="F5" s="52"/>
      <c r="G5" s="53"/>
      <c r="H5" s="53">
        <f>F5*G5</f>
        <v>0</v>
      </c>
    </row>
    <row r="6" spans="1:8" ht="18" customHeight="1" x14ac:dyDescent="0.25">
      <c r="A6" s="67">
        <v>2</v>
      </c>
      <c r="B6" s="58"/>
      <c r="C6" s="62"/>
      <c r="D6" s="52"/>
      <c r="E6" s="52" t="s">
        <v>167</v>
      </c>
      <c r="F6" s="52"/>
      <c r="G6" s="53"/>
      <c r="H6" s="53">
        <f>F6*G6</f>
        <v>0</v>
      </c>
    </row>
    <row r="7" spans="1:8" ht="18" customHeight="1" x14ac:dyDescent="0.25">
      <c r="A7" s="76" t="s">
        <v>160</v>
      </c>
      <c r="B7" s="77"/>
      <c r="C7" s="77"/>
      <c r="D7" s="77"/>
      <c r="E7" s="77"/>
      <c r="F7" s="77"/>
      <c r="G7" s="78"/>
      <c r="H7" s="64">
        <f>SUM(H5:H6)</f>
        <v>0</v>
      </c>
    </row>
    <row r="8" spans="1:8" ht="27.75" customHeight="1" x14ac:dyDescent="0.25">
      <c r="A8" s="82" t="s">
        <v>183</v>
      </c>
      <c r="B8" s="82"/>
      <c r="C8" s="82"/>
      <c r="D8" s="82"/>
      <c r="E8" s="82"/>
      <c r="F8" s="82"/>
      <c r="G8" s="82"/>
    </row>
    <row r="9" spans="1:8" ht="23.25" customHeight="1" x14ac:dyDescent="0.25">
      <c r="A9" s="84" t="s">
        <v>177</v>
      </c>
      <c r="B9" s="85"/>
      <c r="C9" s="85"/>
      <c r="D9" s="85"/>
      <c r="E9" s="85"/>
      <c r="F9" s="85"/>
      <c r="G9" s="85"/>
      <c r="H9" s="85"/>
    </row>
    <row r="10" spans="1:8" ht="26.25" customHeight="1" x14ac:dyDescent="0.25">
      <c r="A10" s="83" t="s">
        <v>181</v>
      </c>
      <c r="B10" s="83"/>
      <c r="C10" s="83"/>
      <c r="D10" s="83"/>
      <c r="E10" s="83"/>
      <c r="F10" s="83"/>
      <c r="G10" s="83"/>
      <c r="H10" s="83"/>
    </row>
    <row r="11" spans="1:8" s="55" customFormat="1" ht="21" customHeight="1" x14ac:dyDescent="0.25">
      <c r="A11" s="81" t="s">
        <v>179</v>
      </c>
      <c r="B11" s="81"/>
      <c r="C11" s="81"/>
      <c r="D11" s="81"/>
      <c r="E11" s="81"/>
      <c r="F11" s="81"/>
      <c r="G11" s="81"/>
      <c r="H11" s="54"/>
    </row>
    <row r="12" spans="1:8" s="55" customFormat="1" ht="21" customHeight="1" x14ac:dyDescent="0.25">
      <c r="A12" s="65" t="s">
        <v>180</v>
      </c>
      <c r="B12" s="63"/>
      <c r="C12" s="63"/>
      <c r="D12" s="63"/>
      <c r="E12" s="63"/>
      <c r="F12" s="63"/>
      <c r="G12" s="63"/>
      <c r="H12" s="54"/>
    </row>
    <row r="13" spans="1:8" ht="24" customHeight="1" x14ac:dyDescent="0.25">
      <c r="A13" s="73" t="s">
        <v>178</v>
      </c>
      <c r="B13" s="73"/>
      <c r="C13" s="73"/>
      <c r="D13" s="73"/>
      <c r="E13" s="73"/>
      <c r="F13" s="73"/>
      <c r="G13" s="73"/>
      <c r="H13" s="73"/>
    </row>
    <row r="14" spans="1:8" ht="24.75" customHeight="1" x14ac:dyDescent="0.25">
      <c r="A14" s="79" t="s">
        <v>164</v>
      </c>
      <c r="B14" s="80"/>
      <c r="C14" s="80"/>
      <c r="D14" s="80"/>
      <c r="E14" s="80"/>
      <c r="F14" s="80"/>
      <c r="G14" s="80"/>
    </row>
    <row r="15" spans="1:8" s="56" customFormat="1" ht="66.75" customHeight="1" x14ac:dyDescent="0.2">
      <c r="A15" s="90" t="s">
        <v>184</v>
      </c>
      <c r="B15" s="90"/>
      <c r="C15" s="59"/>
      <c r="E15" s="89" t="s">
        <v>186</v>
      </c>
      <c r="F15" s="89"/>
      <c r="G15" s="89"/>
      <c r="H15" s="89"/>
    </row>
    <row r="16" spans="1:8" x14ac:dyDescent="0.25">
      <c r="A16" s="86" t="s">
        <v>174</v>
      </c>
      <c r="B16" s="86"/>
      <c r="D16" s="66"/>
      <c r="E16" s="87" t="s">
        <v>172</v>
      </c>
      <c r="F16" s="87"/>
      <c r="G16" s="87"/>
      <c r="H16" s="87"/>
    </row>
    <row r="17" spans="1:8" x14ac:dyDescent="0.25">
      <c r="A17" s="88" t="s">
        <v>173</v>
      </c>
      <c r="B17" s="88"/>
      <c r="E17" s="88" t="s">
        <v>173</v>
      </c>
      <c r="F17" s="88"/>
      <c r="G17" s="88"/>
      <c r="H17" s="88"/>
    </row>
  </sheetData>
  <mergeCells count="16">
    <mergeCell ref="A16:B16"/>
    <mergeCell ref="E16:H16"/>
    <mergeCell ref="A17:B17"/>
    <mergeCell ref="E17:H17"/>
    <mergeCell ref="E15:H15"/>
    <mergeCell ref="A14:G14"/>
    <mergeCell ref="A15:B15"/>
    <mergeCell ref="A11:G11"/>
    <mergeCell ref="A8:G8"/>
    <mergeCell ref="A10:H10"/>
    <mergeCell ref="A9:H9"/>
    <mergeCell ref="A3:H3"/>
    <mergeCell ref="A1:H1"/>
    <mergeCell ref="A13:H13"/>
    <mergeCell ref="G2:H2"/>
    <mergeCell ref="A7:G7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8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W580"/>
  <sheetViews>
    <sheetView showGridLines="0" topLeftCell="L110" workbookViewId="0">
      <selection activeCell="N119" sqref="N119"/>
    </sheetView>
  </sheetViews>
  <sheetFormatPr defaultColWidth="8" defaultRowHeight="11.25" x14ac:dyDescent="0.2"/>
  <cols>
    <col min="1" max="1" width="28.42578125" style="14" hidden="1" customWidth="1"/>
    <col min="2" max="2" width="8" style="15" hidden="1" customWidth="1"/>
    <col min="3" max="3" width="11.7109375" style="15" hidden="1" customWidth="1"/>
    <col min="4" max="4" width="9.7109375" style="15" hidden="1" customWidth="1"/>
    <col min="5" max="5" width="8.85546875" style="15" hidden="1" customWidth="1"/>
    <col min="6" max="6" width="8" style="15" hidden="1" customWidth="1"/>
    <col min="7" max="7" width="9.140625" style="15" hidden="1" customWidth="1"/>
    <col min="8" max="8" width="9.28515625" style="15" hidden="1" customWidth="1"/>
    <col min="9" max="9" width="9.5703125" style="16" hidden="1" customWidth="1"/>
    <col min="10" max="10" width="11.42578125" style="16" hidden="1" customWidth="1"/>
    <col min="11" max="11" width="25.42578125" style="16" hidden="1" customWidth="1"/>
    <col min="12" max="13" width="8" style="16" customWidth="1"/>
    <col min="14" max="16384" width="8" style="3"/>
  </cols>
  <sheetData>
    <row r="1" spans="1:16" s="1" customFormat="1" ht="12.75" x14ac:dyDescent="0.2">
      <c r="A1" s="6"/>
      <c r="B1" s="7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6" s="2" customFormat="1" ht="22.35" customHeight="1" x14ac:dyDescent="0.2">
      <c r="A2" s="9" t="str">
        <f>REPLACE(A14,1,2,UPPER(LEFT(A14,2)))</f>
        <v xml:space="preserve"> Ноль рублей 00 копеек</v>
      </c>
      <c r="B2" s="10" t="s">
        <v>1</v>
      </c>
      <c r="C2" s="11"/>
      <c r="D2" s="12" t="s">
        <v>2</v>
      </c>
      <c r="E2" s="12"/>
      <c r="F2" s="12"/>
      <c r="G2" s="12"/>
      <c r="H2" s="12"/>
      <c r="I2" s="11"/>
      <c r="J2" s="11"/>
      <c r="K2" s="13" t="s">
        <v>3</v>
      </c>
      <c r="L2" s="11"/>
      <c r="M2" s="11"/>
      <c r="N2" s="11"/>
      <c r="O2" s="11"/>
      <c r="P2" s="11"/>
    </row>
    <row r="3" spans="1:16" x14ac:dyDescent="0.2">
      <c r="A3" s="14">
        <v>0</v>
      </c>
      <c r="B3" s="15" t="str">
        <f>""</f>
        <v/>
      </c>
      <c r="C3" s="15" t="s">
        <v>4</v>
      </c>
      <c r="D3" s="15" t="str">
        <f>""</f>
        <v/>
      </c>
      <c r="E3" s="15" t="str">
        <f>""</f>
        <v/>
      </c>
      <c r="F3" s="15" t="s">
        <v>5</v>
      </c>
      <c r="G3" s="15" t="s">
        <v>6</v>
      </c>
      <c r="H3" s="15" t="s">
        <v>7</v>
      </c>
      <c r="I3" s="16" t="s">
        <v>8</v>
      </c>
      <c r="J3" s="16" t="s">
        <v>9</v>
      </c>
      <c r="K3" s="16" t="s">
        <v>10</v>
      </c>
    </row>
    <row r="4" spans="1:16" x14ac:dyDescent="0.2">
      <c r="A4" s="14">
        <v>1</v>
      </c>
      <c r="B4" s="17" t="s">
        <v>11</v>
      </c>
      <c r="C4" s="15" t="s">
        <v>12</v>
      </c>
      <c r="D4" s="15" t="str">
        <f>""</f>
        <v/>
      </c>
      <c r="E4" s="15" t="s">
        <v>13</v>
      </c>
      <c r="F4" s="15" t="s">
        <v>14</v>
      </c>
      <c r="G4" s="15" t="s">
        <v>15</v>
      </c>
      <c r="H4" s="15" t="s">
        <v>16</v>
      </c>
      <c r="I4" s="16" t="s">
        <v>17</v>
      </c>
      <c r="J4" s="16" t="s">
        <v>18</v>
      </c>
      <c r="K4" s="16" t="s">
        <v>19</v>
      </c>
    </row>
    <row r="5" spans="1:16" ht="33.75" x14ac:dyDescent="0.2">
      <c r="A5" s="14">
        <v>2</v>
      </c>
      <c r="B5" s="17" t="s">
        <v>20</v>
      </c>
      <c r="C5" s="15" t="s">
        <v>21</v>
      </c>
      <c r="D5" s="15" t="s">
        <v>22</v>
      </c>
      <c r="E5" s="15" t="s">
        <v>23</v>
      </c>
      <c r="F5" s="15" t="s">
        <v>24</v>
      </c>
      <c r="G5" s="15" t="s">
        <v>25</v>
      </c>
      <c r="H5" s="15" t="s">
        <v>26</v>
      </c>
      <c r="I5" s="16" t="s">
        <v>27</v>
      </c>
      <c r="J5" s="16" t="s">
        <v>28</v>
      </c>
      <c r="K5" s="16" t="s">
        <v>29</v>
      </c>
    </row>
    <row r="6" spans="1:16" x14ac:dyDescent="0.2">
      <c r="A6" s="14">
        <v>3</v>
      </c>
      <c r="B6" s="17" t="s">
        <v>30</v>
      </c>
      <c r="C6" s="15" t="s">
        <v>31</v>
      </c>
      <c r="D6" s="15" t="s">
        <v>32</v>
      </c>
      <c r="E6" s="15" t="s">
        <v>33</v>
      </c>
    </row>
    <row r="7" spans="1:16" x14ac:dyDescent="0.2">
      <c r="A7" s="14">
        <v>4</v>
      </c>
      <c r="B7" s="17" t="s">
        <v>34</v>
      </c>
      <c r="C7" s="15" t="s">
        <v>35</v>
      </c>
      <c r="D7" s="15" t="s">
        <v>36</v>
      </c>
      <c r="E7" s="15" t="s">
        <v>37</v>
      </c>
    </row>
    <row r="8" spans="1:16" x14ac:dyDescent="0.2">
      <c r="A8" s="14">
        <v>5</v>
      </c>
      <c r="B8" s="17" t="s">
        <v>38</v>
      </c>
      <c r="C8" s="15" t="s">
        <v>39</v>
      </c>
      <c r="D8" s="15" t="s">
        <v>40</v>
      </c>
      <c r="E8" s="15" t="s">
        <v>41</v>
      </c>
      <c r="F8" s="15" t="s">
        <v>42</v>
      </c>
    </row>
    <row r="9" spans="1:16" x14ac:dyDescent="0.2">
      <c r="A9" s="14">
        <v>6</v>
      </c>
      <c r="B9" s="17" t="s">
        <v>43</v>
      </c>
      <c r="C9" s="15" t="s">
        <v>44</v>
      </c>
      <c r="D9" s="15" t="s">
        <v>45</v>
      </c>
      <c r="E9" s="15" t="s">
        <v>46</v>
      </c>
      <c r="F9" s="15" t="s">
        <v>47</v>
      </c>
    </row>
    <row r="10" spans="1:16" x14ac:dyDescent="0.2">
      <c r="A10" s="14">
        <v>7</v>
      </c>
      <c r="B10" s="17" t="s">
        <v>48</v>
      </c>
      <c r="C10" s="15" t="s">
        <v>49</v>
      </c>
      <c r="D10" s="15" t="s">
        <v>50</v>
      </c>
      <c r="E10" s="15" t="s">
        <v>51</v>
      </c>
    </row>
    <row r="11" spans="1:16" x14ac:dyDescent="0.2">
      <c r="A11" s="14">
        <v>8</v>
      </c>
      <c r="B11" s="17" t="s">
        <v>52</v>
      </c>
      <c r="C11" s="15" t="s">
        <v>53</v>
      </c>
      <c r="D11" s="15" t="s">
        <v>54</v>
      </c>
      <c r="E11" s="15" t="s">
        <v>55</v>
      </c>
    </row>
    <row r="12" spans="1:16" x14ac:dyDescent="0.2">
      <c r="A12" s="14">
        <v>9</v>
      </c>
      <c r="B12" s="17" t="s">
        <v>56</v>
      </c>
      <c r="C12" s="15" t="s">
        <v>57</v>
      </c>
      <c r="D12" s="15" t="s">
        <v>58</v>
      </c>
      <c r="E12" s="15" t="s">
        <v>59</v>
      </c>
    </row>
    <row r="13" spans="1:16" x14ac:dyDescent="0.2">
      <c r="A13" s="6">
        <f>TRUNC(A1,2)</f>
        <v>0</v>
      </c>
      <c r="B13" s="15">
        <v>-1</v>
      </c>
      <c r="C13" s="18">
        <f>A13-POWER(10,B13)*INT(A13/POWER(10,B13))</f>
        <v>0</v>
      </c>
      <c r="D13" s="19">
        <f>C13</f>
        <v>0</v>
      </c>
      <c r="E13" s="20">
        <f>ROUND(D13/POWER(10,B13-1),0)</f>
        <v>0</v>
      </c>
    </row>
    <row r="14" spans="1:16" ht="10.15" customHeight="1" x14ac:dyDescent="0.2">
      <c r="A14" s="21" t="str">
        <f>CONCATENATE(G26,G25,G24,H24,G23,G22,G21,H21,G20,G19,G18,H18,G17,G16,G15,H15,TEXT(I15," 00"),J15)</f>
        <v xml:space="preserve"> ноль рублей 00 копеек</v>
      </c>
      <c r="B14" s="15">
        <v>0</v>
      </c>
      <c r="C14" s="18">
        <f>A13-POWER(10,B14)*INT(A13/POWER(10,B14))</f>
        <v>0</v>
      </c>
      <c r="D14" s="22">
        <f>C14-D13</f>
        <v>0</v>
      </c>
      <c r="E14" s="20">
        <f t="shared" ref="E14:E26" si="0">D14/POWER(10,B14-1)</f>
        <v>0</v>
      </c>
      <c r="F14" s="23" t="s">
        <v>60</v>
      </c>
      <c r="G14" s="23" t="s">
        <v>61</v>
      </c>
      <c r="H14" s="23" t="s">
        <v>62</v>
      </c>
      <c r="I14" s="24" t="s">
        <v>63</v>
      </c>
      <c r="J14" s="24"/>
      <c r="K14" s="25"/>
    </row>
    <row r="15" spans="1:16" x14ac:dyDescent="0.2">
      <c r="B15" s="15">
        <v>1</v>
      </c>
      <c r="C15" s="26">
        <f>A13-POWER(10,B15)*INT(A13/POWER(10,B15))</f>
        <v>0</v>
      </c>
      <c r="D15" s="20">
        <f>C15-D14-D13</f>
        <v>0</v>
      </c>
      <c r="E15" s="15">
        <f t="shared" si="0"/>
        <v>0</v>
      </c>
      <c r="F15" s="15" t="str">
        <f>IF(E16&gt;=2,INDEX(B3:C12,E15+1,1),INDEX(B3:C12,E15+1,E16+1))</f>
        <v/>
      </c>
      <c r="G15" s="15" t="str">
        <f>F15</f>
        <v/>
      </c>
      <c r="H15" s="15" t="str">
        <f>IF(SUM(E15:E26)=0," ноль рублей",IF(E16&lt;&gt;1,IF(OR(E15&gt;4,E15=0),F5,IF(E15=1,F3,F4)),F5))</f>
        <v xml:space="preserve"> ноль рублей</v>
      </c>
      <c r="I15" s="27">
        <f>C14*100</f>
        <v>0</v>
      </c>
      <c r="J15" s="15" t="str">
        <f>IF(E14&lt;&gt;1,IF(OR(E13&gt;4,E13=0),K5,IF(E13=1,K3,K4)),K5)</f>
        <v xml:space="preserve"> копеек</v>
      </c>
    </row>
    <row r="16" spans="1:16" x14ac:dyDescent="0.2">
      <c r="A16" s="28" t="s">
        <v>64</v>
      </c>
      <c r="B16" s="15">
        <v>2</v>
      </c>
      <c r="C16" s="26">
        <f>A13-POWER(10,B16)*INT(A13/POWER(10,B16))</f>
        <v>0</v>
      </c>
      <c r="D16" s="15">
        <f t="shared" ref="D16:D26" si="1">C16-C15</f>
        <v>0</v>
      </c>
      <c r="E16" s="15">
        <f t="shared" si="0"/>
        <v>0</v>
      </c>
      <c r="F16" s="15" t="str">
        <f>IF(E16&gt;=2,INDEX(D3:D12,E16+1),"")</f>
        <v/>
      </c>
      <c r="G16" s="15" t="str">
        <f>F16</f>
        <v/>
      </c>
    </row>
    <row r="17" spans="1:16" x14ac:dyDescent="0.2">
      <c r="B17" s="15">
        <v>3</v>
      </c>
      <c r="C17" s="26">
        <f>A13-POWER(10,B17)*INT(A13/POWER(10,B17))</f>
        <v>0</v>
      </c>
      <c r="D17" s="15">
        <f t="shared" si="1"/>
        <v>0</v>
      </c>
      <c r="E17" s="15">
        <f t="shared" si="0"/>
        <v>0</v>
      </c>
      <c r="F17" s="15" t="str">
        <f>INDEX(E3:E12,E17+1)</f>
        <v/>
      </c>
      <c r="G17" s="15" t="str">
        <f>F17</f>
        <v/>
      </c>
    </row>
    <row r="18" spans="1:16" x14ac:dyDescent="0.2">
      <c r="B18" s="15">
        <v>4</v>
      </c>
      <c r="C18" s="26">
        <f>A13-POWER(10,B18)*INT(A13/POWER(10,B18))</f>
        <v>0</v>
      </c>
      <c r="D18" s="15">
        <f t="shared" si="1"/>
        <v>0</v>
      </c>
      <c r="E18" s="15">
        <f t="shared" si="0"/>
        <v>0</v>
      </c>
      <c r="F18" s="15" t="str">
        <f>IF(E19&gt;=2,INDEX(B3:C12,E18+1,1),INDEX(B3:C12,E18+1,E19+1))</f>
        <v/>
      </c>
      <c r="G18" s="15" t="str">
        <f>IF(F18=" один",F8,IF(F18=" два",F9,F18))</f>
        <v/>
      </c>
      <c r="H18" s="15" t="str">
        <f>IF(OR(E20&lt;&gt;0,E19&lt;&gt;0,E18&lt;&gt;0),IF(E19&lt;&gt;1,IF(OR(E18&gt;4,E18=0),G5,IF(E18=1,G3,G4)),G5),"")</f>
        <v/>
      </c>
    </row>
    <row r="19" spans="1:16" x14ac:dyDescent="0.2">
      <c r="B19" s="15">
        <v>5</v>
      </c>
      <c r="C19" s="26">
        <f>A13-POWER(10,B19)*INT(A13/POWER(10,B19))</f>
        <v>0</v>
      </c>
      <c r="D19" s="15">
        <f t="shared" si="1"/>
        <v>0</v>
      </c>
      <c r="E19" s="15">
        <f t="shared" si="0"/>
        <v>0</v>
      </c>
      <c r="F19" s="15" t="str">
        <f>IF(E19&gt;=2,INDEX(D3:D12,E19+1),"")</f>
        <v/>
      </c>
      <c r="G19" s="15" t="str">
        <f t="shared" ref="G19:G26" si="2">F19</f>
        <v/>
      </c>
    </row>
    <row r="20" spans="1:16" x14ac:dyDescent="0.2">
      <c r="B20" s="15">
        <v>6</v>
      </c>
      <c r="C20" s="26">
        <f>A13-POWER(10,B20)*INT(A13/POWER(10,B20))</f>
        <v>0</v>
      </c>
      <c r="D20" s="15">
        <f t="shared" si="1"/>
        <v>0</v>
      </c>
      <c r="E20" s="15">
        <f t="shared" si="0"/>
        <v>0</v>
      </c>
      <c r="F20" s="15" t="str">
        <f>INDEX(E3:E12,E20+1)</f>
        <v/>
      </c>
      <c r="G20" s="15" t="str">
        <f t="shared" si="2"/>
        <v/>
      </c>
    </row>
    <row r="21" spans="1:16" x14ac:dyDescent="0.2">
      <c r="B21" s="15">
        <v>7</v>
      </c>
      <c r="C21" s="26">
        <f>A13-POWER(10,B21)*INT(A13/POWER(10,B21))</f>
        <v>0</v>
      </c>
      <c r="D21" s="15">
        <f t="shared" si="1"/>
        <v>0</v>
      </c>
      <c r="E21" s="15">
        <f t="shared" si="0"/>
        <v>0</v>
      </c>
      <c r="F21" s="15" t="str">
        <f>IF(E22&gt;=2,INDEX(B3:C12,E21+1,1),INDEX(B3:C12,E21+1,E22+1))</f>
        <v/>
      </c>
      <c r="G21" s="15" t="str">
        <f t="shared" si="2"/>
        <v/>
      </c>
      <c r="H21" s="15" t="str">
        <f>IF(OR(E21&lt;&gt;0,E22&lt;&gt;0,E23&lt;&gt;0),IF(E22&lt;&gt;1,IF(OR(E21&gt;4,E21=0),H5,IF(E21=1,H3,H4)),H5),"")</f>
        <v/>
      </c>
    </row>
    <row r="22" spans="1:16" x14ac:dyDescent="0.2">
      <c r="B22" s="15">
        <v>8</v>
      </c>
      <c r="C22" s="26">
        <f>A13-POWER(10,B22)*INT(A13/POWER(10,B22))</f>
        <v>0</v>
      </c>
      <c r="D22" s="15">
        <f t="shared" si="1"/>
        <v>0</v>
      </c>
      <c r="E22" s="15">
        <f t="shared" si="0"/>
        <v>0</v>
      </c>
      <c r="F22" s="15" t="str">
        <f>IF(E22&gt;=2,INDEX(D3:D12,E22+1),"")</f>
        <v/>
      </c>
      <c r="G22" s="15" t="str">
        <f t="shared" si="2"/>
        <v/>
      </c>
    </row>
    <row r="23" spans="1:16" x14ac:dyDescent="0.2">
      <c r="B23" s="15">
        <v>9</v>
      </c>
      <c r="C23" s="26">
        <f>A13-POWER(10,B23)*INT(A13/POWER(10,B23))</f>
        <v>0</v>
      </c>
      <c r="D23" s="15">
        <f t="shared" si="1"/>
        <v>0</v>
      </c>
      <c r="E23" s="15">
        <f t="shared" si="0"/>
        <v>0</v>
      </c>
      <c r="F23" s="15" t="str">
        <f>INDEX(E3:E12,E23+1)</f>
        <v/>
      </c>
      <c r="G23" s="15" t="str">
        <f t="shared" si="2"/>
        <v/>
      </c>
    </row>
    <row r="24" spans="1:16" x14ac:dyDescent="0.2">
      <c r="B24" s="15">
        <v>10</v>
      </c>
      <c r="C24" s="26">
        <f>A13-POWER(10,B24)*INT(A13/POWER(10,B24))</f>
        <v>0</v>
      </c>
      <c r="D24" s="15">
        <f t="shared" si="1"/>
        <v>0</v>
      </c>
      <c r="E24" s="15">
        <f t="shared" si="0"/>
        <v>0</v>
      </c>
      <c r="F24" s="15" t="str">
        <f>IF(E25&gt;=2,INDEX(B3:C12,E24+1,1),INDEX(B3:C12,E24+1,E25+1))</f>
        <v/>
      </c>
      <c r="G24" s="15" t="str">
        <f t="shared" si="2"/>
        <v/>
      </c>
      <c r="H24" s="15" t="str">
        <f>IF(OR(E24&lt;&gt;0,E25&lt;&gt;0,E26&lt;&gt;0),IF(E25&lt;&gt;1,IF(OR(E24&gt;4,E24=0),I5,IF(E24=1,I3,I4)),I5),"")</f>
        <v/>
      </c>
    </row>
    <row r="25" spans="1:16" x14ac:dyDescent="0.2">
      <c r="B25" s="15">
        <v>11</v>
      </c>
      <c r="C25" s="26">
        <f>A13-POWER(10,B25)*INT(A13/POWER(10,B25))</f>
        <v>0</v>
      </c>
      <c r="D25" s="15">
        <f t="shared" si="1"/>
        <v>0</v>
      </c>
      <c r="E25" s="15">
        <f t="shared" si="0"/>
        <v>0</v>
      </c>
      <c r="F25" s="15" t="str">
        <f>IF(E25&gt;=2,INDEX(D3:D12,E25+1),"")</f>
        <v/>
      </c>
      <c r="G25" s="15" t="str">
        <f t="shared" si="2"/>
        <v/>
      </c>
    </row>
    <row r="26" spans="1:16" x14ac:dyDescent="0.2">
      <c r="B26" s="15">
        <v>12</v>
      </c>
      <c r="C26" s="26">
        <f>A13-POWER(10,B26)*INT(A13/POWER(10,B26))</f>
        <v>0</v>
      </c>
      <c r="D26" s="15">
        <f t="shared" si="1"/>
        <v>0</v>
      </c>
      <c r="E26" s="15">
        <f t="shared" si="0"/>
        <v>0</v>
      </c>
      <c r="F26" s="15" t="str">
        <f>INDEX(E3:E12,E26+1)</f>
        <v/>
      </c>
      <c r="G26" s="15" t="str">
        <f t="shared" si="2"/>
        <v/>
      </c>
    </row>
    <row r="27" spans="1:16" x14ac:dyDescent="0.2">
      <c r="B27" s="29" t="s">
        <v>65</v>
      </c>
    </row>
    <row r="28" spans="1:16" s="1" customFormat="1" ht="12.75" collapsed="1" x14ac:dyDescent="0.2">
      <c r="A28" s="6">
        <v>213000987000.98999</v>
      </c>
      <c r="B28" s="7" t="s">
        <v>66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6" s="2" customFormat="1" ht="22.35" customHeight="1" x14ac:dyDescent="0.2">
      <c r="A29" s="9" t="str">
        <f>REPLACE(A41,1,2,UPPER(LEFT(A41,2)))</f>
        <v xml:space="preserve"> Двести тринадцать миллиардов девятьсот восемьдесят семь тысяч рублей 99 копеек</v>
      </c>
      <c r="B29" s="10" t="s">
        <v>67</v>
      </c>
      <c r="C29" s="11"/>
      <c r="D29" s="12" t="s">
        <v>2</v>
      </c>
      <c r="E29" s="12"/>
      <c r="F29" s="12"/>
      <c r="G29" s="12"/>
      <c r="H29" s="12"/>
      <c r="I29" s="11"/>
      <c r="J29" s="11"/>
      <c r="K29" s="13" t="s">
        <v>3</v>
      </c>
      <c r="L29" s="11"/>
      <c r="M29" s="11"/>
      <c r="N29" s="11"/>
      <c r="O29" s="11"/>
      <c r="P29" s="11"/>
    </row>
    <row r="30" spans="1:16" x14ac:dyDescent="0.2">
      <c r="A30" s="14">
        <v>0</v>
      </c>
      <c r="B30" s="15" t="str">
        <f>""</f>
        <v/>
      </c>
      <c r="C30" s="15" t="s">
        <v>4</v>
      </c>
      <c r="D30" s="15" t="str">
        <f>""</f>
        <v/>
      </c>
      <c r="E30" s="15" t="str">
        <f>""</f>
        <v/>
      </c>
      <c r="F30" s="15" t="s">
        <v>5</v>
      </c>
      <c r="G30" s="15" t="s">
        <v>6</v>
      </c>
      <c r="H30" s="15" t="s">
        <v>7</v>
      </c>
      <c r="I30" s="16" t="s">
        <v>8</v>
      </c>
      <c r="J30" s="16" t="s">
        <v>9</v>
      </c>
      <c r="K30" s="16" t="s">
        <v>10</v>
      </c>
    </row>
    <row r="31" spans="1:16" x14ac:dyDescent="0.2">
      <c r="A31" s="14">
        <v>1</v>
      </c>
      <c r="B31" s="17" t="s">
        <v>11</v>
      </c>
      <c r="C31" s="15" t="s">
        <v>12</v>
      </c>
      <c r="D31" s="15" t="str">
        <f>""</f>
        <v/>
      </c>
      <c r="E31" s="15" t="s">
        <v>13</v>
      </c>
      <c r="F31" s="15" t="s">
        <v>14</v>
      </c>
      <c r="G31" s="15" t="s">
        <v>15</v>
      </c>
      <c r="H31" s="15" t="s">
        <v>16</v>
      </c>
      <c r="I31" s="16" t="s">
        <v>17</v>
      </c>
      <c r="J31" s="16" t="s">
        <v>18</v>
      </c>
      <c r="K31" s="16" t="s">
        <v>19</v>
      </c>
    </row>
    <row r="32" spans="1:16" ht="33.75" x14ac:dyDescent="0.2">
      <c r="A32" s="14">
        <v>2</v>
      </c>
      <c r="B32" s="17" t="s">
        <v>20</v>
      </c>
      <c r="C32" s="15" t="s">
        <v>21</v>
      </c>
      <c r="D32" s="15" t="s">
        <v>22</v>
      </c>
      <c r="E32" s="15" t="s">
        <v>23</v>
      </c>
      <c r="F32" s="15" t="s">
        <v>24</v>
      </c>
      <c r="G32" s="15" t="s">
        <v>25</v>
      </c>
      <c r="H32" s="15" t="s">
        <v>26</v>
      </c>
      <c r="I32" s="16" t="s">
        <v>27</v>
      </c>
      <c r="J32" s="16" t="s">
        <v>28</v>
      </c>
      <c r="K32" s="16" t="s">
        <v>29</v>
      </c>
    </row>
    <row r="33" spans="1:11" x14ac:dyDescent="0.2">
      <c r="A33" s="14">
        <v>3</v>
      </c>
      <c r="B33" s="17" t="s">
        <v>30</v>
      </c>
      <c r="C33" s="15" t="s">
        <v>31</v>
      </c>
      <c r="D33" s="15" t="s">
        <v>32</v>
      </c>
      <c r="E33" s="15" t="s">
        <v>33</v>
      </c>
    </row>
    <row r="34" spans="1:11" x14ac:dyDescent="0.2">
      <c r="A34" s="14">
        <v>4</v>
      </c>
      <c r="B34" s="17" t="s">
        <v>34</v>
      </c>
      <c r="C34" s="15" t="s">
        <v>35</v>
      </c>
      <c r="D34" s="15" t="s">
        <v>36</v>
      </c>
      <c r="E34" s="15" t="s">
        <v>37</v>
      </c>
    </row>
    <row r="35" spans="1:11" x14ac:dyDescent="0.2">
      <c r="A35" s="14">
        <v>5</v>
      </c>
      <c r="B35" s="17" t="s">
        <v>38</v>
      </c>
      <c r="C35" s="15" t="s">
        <v>39</v>
      </c>
      <c r="D35" s="15" t="s">
        <v>40</v>
      </c>
      <c r="E35" s="15" t="s">
        <v>41</v>
      </c>
      <c r="F35" s="15" t="s">
        <v>42</v>
      </c>
    </row>
    <row r="36" spans="1:11" x14ac:dyDescent="0.2">
      <c r="A36" s="14">
        <v>6</v>
      </c>
      <c r="B36" s="17" t="s">
        <v>43</v>
      </c>
      <c r="C36" s="15" t="s">
        <v>44</v>
      </c>
      <c r="D36" s="15" t="s">
        <v>45</v>
      </c>
      <c r="E36" s="15" t="s">
        <v>46</v>
      </c>
      <c r="F36" s="15" t="s">
        <v>47</v>
      </c>
    </row>
    <row r="37" spans="1:11" x14ac:dyDescent="0.2">
      <c r="A37" s="14">
        <v>7</v>
      </c>
      <c r="B37" s="17" t="s">
        <v>48</v>
      </c>
      <c r="C37" s="15" t="s">
        <v>49</v>
      </c>
      <c r="D37" s="15" t="s">
        <v>50</v>
      </c>
      <c r="E37" s="15" t="s">
        <v>51</v>
      </c>
    </row>
    <row r="38" spans="1:11" x14ac:dyDescent="0.2">
      <c r="A38" s="14">
        <v>8</v>
      </c>
      <c r="B38" s="17" t="s">
        <v>52</v>
      </c>
      <c r="C38" s="15" t="s">
        <v>53</v>
      </c>
      <c r="D38" s="15" t="s">
        <v>54</v>
      </c>
      <c r="E38" s="15" t="s">
        <v>55</v>
      </c>
    </row>
    <row r="39" spans="1:11" x14ac:dyDescent="0.2">
      <c r="A39" s="14">
        <v>9</v>
      </c>
      <c r="B39" s="17" t="s">
        <v>56</v>
      </c>
      <c r="C39" s="15" t="s">
        <v>57</v>
      </c>
      <c r="D39" s="15" t="s">
        <v>58</v>
      </c>
      <c r="E39" s="15" t="s">
        <v>59</v>
      </c>
    </row>
    <row r="40" spans="1:11" x14ac:dyDescent="0.2">
      <c r="A40" s="6">
        <f>TRUNC(A28,2)</f>
        <v>213000987000.98999</v>
      </c>
      <c r="B40" s="15">
        <v>-1</v>
      </c>
      <c r="C40" s="18">
        <f>A40-POWER(10,B40)*INT(A40/POWER(10,B40))</f>
        <v>0.09</v>
      </c>
      <c r="D40" s="19">
        <f>C40</f>
        <v>0.09</v>
      </c>
      <c r="E40" s="20">
        <f>ROUND(D40/POWER(10,B40-1),0)</f>
        <v>9</v>
      </c>
    </row>
    <row r="41" spans="1:11" ht="10.15" customHeight="1" x14ac:dyDescent="0.2">
      <c r="A41" s="21" t="str">
        <f>CONCATENATE(G53,G52,G51,H51,G50,G49,G48,H48,G47,G46,G45,H45,G44,G43,G42,H42,TEXT(I42," 00"),J42)</f>
        <v xml:space="preserve"> двести тринадцать миллиардов девятьсот восемьдесят семь тысяч рублей 99 копеек</v>
      </c>
      <c r="B41" s="15">
        <v>0</v>
      </c>
      <c r="C41" s="18">
        <f>A40-POWER(10,B41)*INT(A40/POWER(10,B41))</f>
        <v>0.99</v>
      </c>
      <c r="D41" s="22">
        <f>C41-D40</f>
        <v>0.9</v>
      </c>
      <c r="E41" s="20">
        <f t="shared" ref="E41:E53" si="3">D41/POWER(10,B41-1)</f>
        <v>9</v>
      </c>
      <c r="F41" s="23" t="s">
        <v>60</v>
      </c>
      <c r="G41" s="23" t="s">
        <v>61</v>
      </c>
      <c r="H41" s="23" t="s">
        <v>62</v>
      </c>
      <c r="I41" s="24" t="s">
        <v>63</v>
      </c>
      <c r="J41" s="24"/>
      <c r="K41" s="25"/>
    </row>
    <row r="42" spans="1:11" x14ac:dyDescent="0.2">
      <c r="B42" s="15">
        <v>1</v>
      </c>
      <c r="C42" s="26">
        <f>A40-POWER(10,B42)*INT(A40/POWER(10,B42))</f>
        <v>0.989990234375</v>
      </c>
      <c r="D42" s="20">
        <f>C42-D41-D40</f>
        <v>0</v>
      </c>
      <c r="E42" s="15">
        <f t="shared" si="3"/>
        <v>0</v>
      </c>
      <c r="F42" s="15" t="str">
        <f>IF(E43&gt;=2,INDEX(B30:C39,E42+1,1),INDEX(B30:C39,E42+1,E43+1))</f>
        <v/>
      </c>
      <c r="G42" s="15" t="str">
        <f>F42</f>
        <v/>
      </c>
      <c r="H42" s="15" t="str">
        <f>IF(SUM(E42:E53)=0," ноль рублей",IF(E43&lt;&gt;1,IF(OR(E42&gt;4,E42=0),F32,IF(E42=1,F30,F31)),F32))</f>
        <v xml:space="preserve"> рублей</v>
      </c>
      <c r="I42" s="27">
        <f>C41*100</f>
        <v>99</v>
      </c>
      <c r="J42" s="15" t="str">
        <f>IF(E41&lt;&gt;1,IF(OR(E40&gt;4,E40=0),K32,IF(E40=1,K30,K31)),K32)</f>
        <v xml:space="preserve"> копеек</v>
      </c>
    </row>
    <row r="43" spans="1:11" x14ac:dyDescent="0.2">
      <c r="A43" s="28" t="s">
        <v>64</v>
      </c>
      <c r="B43" s="15">
        <v>2</v>
      </c>
      <c r="C43" s="26">
        <f>A40-POWER(10,B43)*INT(A40/POWER(10,B43))</f>
        <v>0.989990234375</v>
      </c>
      <c r="D43" s="15">
        <f t="shared" ref="D43:D53" si="4">C43-C42</f>
        <v>0</v>
      </c>
      <c r="E43" s="15">
        <f t="shared" si="3"/>
        <v>0</v>
      </c>
      <c r="F43" s="15" t="str">
        <f>IF(E43&gt;=2,INDEX(D30:D39,E43+1),"")</f>
        <v/>
      </c>
      <c r="G43" s="15" t="str">
        <f>F43</f>
        <v/>
      </c>
    </row>
    <row r="44" spans="1:11" x14ac:dyDescent="0.2">
      <c r="B44" s="15">
        <v>3</v>
      </c>
      <c r="C44" s="26">
        <f>A40-POWER(10,B44)*INT(A40/POWER(10,B44))</f>
        <v>0.989990234375</v>
      </c>
      <c r="D44" s="15">
        <f t="shared" si="4"/>
        <v>0</v>
      </c>
      <c r="E44" s="15">
        <f t="shared" si="3"/>
        <v>0</v>
      </c>
      <c r="F44" s="15" t="str">
        <f>INDEX(E30:E39,E44+1)</f>
        <v/>
      </c>
      <c r="G44" s="15" t="str">
        <f>F44</f>
        <v/>
      </c>
    </row>
    <row r="45" spans="1:11" x14ac:dyDescent="0.2">
      <c r="B45" s="15">
        <v>4</v>
      </c>
      <c r="C45" s="26">
        <f>A40-POWER(10,B45)*INT(A40/POWER(10,B45))</f>
        <v>7000.9899902343705</v>
      </c>
      <c r="D45" s="15">
        <f t="shared" si="4"/>
        <v>7000</v>
      </c>
      <c r="E45" s="15">
        <f t="shared" si="3"/>
        <v>7</v>
      </c>
      <c r="F45" s="15" t="str">
        <f>IF(E46&gt;=2,INDEX(B30:C39,E45+1,1),INDEX(B30:C39,E45+1,E46+1))</f>
        <v xml:space="preserve"> семь</v>
      </c>
      <c r="G45" s="15" t="str">
        <f>IF(F45=" один",F35,IF(F45=" два",F36,F45))</f>
        <v xml:space="preserve"> семь</v>
      </c>
      <c r="H45" s="15" t="str">
        <f>IF(OR(E47&lt;&gt;0,E46&lt;&gt;0,E45&lt;&gt;0),IF(E46&lt;&gt;1,IF(OR(E45&gt;4,E45=0),G32,IF(E45=1,G30,G31)),G32),"")</f>
        <v xml:space="preserve"> тысяч</v>
      </c>
    </row>
    <row r="46" spans="1:11" x14ac:dyDescent="0.2">
      <c r="B46" s="15">
        <v>5</v>
      </c>
      <c r="C46" s="26">
        <f>A40-POWER(10,B46)*INT(A40/POWER(10,B46))</f>
        <v>87000.989990234404</v>
      </c>
      <c r="D46" s="15">
        <f t="shared" si="4"/>
        <v>80000</v>
      </c>
      <c r="E46" s="15">
        <f t="shared" si="3"/>
        <v>8</v>
      </c>
      <c r="F46" s="15" t="str">
        <f>IF(E46&gt;=2,INDEX(D30:D39,E46+1),"")</f>
        <v xml:space="preserve"> восемьдесят</v>
      </c>
      <c r="G46" s="15" t="str">
        <f t="shared" ref="G46:G53" si="5">F46</f>
        <v xml:space="preserve"> восемьдесят</v>
      </c>
    </row>
    <row r="47" spans="1:11" x14ac:dyDescent="0.2">
      <c r="B47" s="15">
        <v>6</v>
      </c>
      <c r="C47" s="26">
        <f>A40-POWER(10,B47)*INT(A40/POWER(10,B47))</f>
        <v>987000.98999023403</v>
      </c>
      <c r="D47" s="15">
        <f t="shared" si="4"/>
        <v>900000</v>
      </c>
      <c r="E47" s="15">
        <f t="shared" si="3"/>
        <v>9</v>
      </c>
      <c r="F47" s="15" t="str">
        <f>INDEX(E30:E39,E47+1)</f>
        <v xml:space="preserve"> девятьсот</v>
      </c>
      <c r="G47" s="15" t="str">
        <f t="shared" si="5"/>
        <v xml:space="preserve"> девятьсот</v>
      </c>
    </row>
    <row r="48" spans="1:11" x14ac:dyDescent="0.2">
      <c r="B48" s="15">
        <v>7</v>
      </c>
      <c r="C48" s="26">
        <f>A40-POWER(10,B48)*INT(A40/POWER(10,B48))</f>
        <v>987000.98999023403</v>
      </c>
      <c r="D48" s="15">
        <f t="shared" si="4"/>
        <v>0</v>
      </c>
      <c r="E48" s="15">
        <f t="shared" si="3"/>
        <v>0</v>
      </c>
      <c r="F48" s="15" t="str">
        <f>IF(E49&gt;=2,INDEX(B30:C39,E48+1,1),INDEX(B30:C39,E48+1,E49+1))</f>
        <v/>
      </c>
      <c r="G48" s="15" t="str">
        <f t="shared" si="5"/>
        <v/>
      </c>
      <c r="H48" s="15" t="str">
        <f>IF(OR(E48&lt;&gt;0,E49&lt;&gt;0,E50&lt;&gt;0),IF(E49&lt;&gt;1,IF(OR(E48&gt;4,E48=0),H32,IF(E48=1,H30,H31)),H32),"")</f>
        <v/>
      </c>
    </row>
    <row r="49" spans="1:16" x14ac:dyDescent="0.2">
      <c r="B49" s="15">
        <v>8</v>
      </c>
      <c r="C49" s="26">
        <f>A40-POWER(10,B49)*INT(A40/POWER(10,B49))</f>
        <v>987000.98999023403</v>
      </c>
      <c r="D49" s="15">
        <f t="shared" si="4"/>
        <v>0</v>
      </c>
      <c r="E49" s="15">
        <f t="shared" si="3"/>
        <v>0</v>
      </c>
      <c r="F49" s="15" t="str">
        <f>IF(E49&gt;=2,INDEX(D30:D39,E49+1),"")</f>
        <v/>
      </c>
      <c r="G49" s="15" t="str">
        <f t="shared" si="5"/>
        <v/>
      </c>
    </row>
    <row r="50" spans="1:16" x14ac:dyDescent="0.2">
      <c r="B50" s="15">
        <v>9</v>
      </c>
      <c r="C50" s="26">
        <f>A40-POWER(10,B50)*INT(A40/POWER(10,B50))</f>
        <v>987000.98999023403</v>
      </c>
      <c r="D50" s="15">
        <f t="shared" si="4"/>
        <v>0</v>
      </c>
      <c r="E50" s="15">
        <f t="shared" si="3"/>
        <v>0</v>
      </c>
      <c r="F50" s="15" t="str">
        <f>INDEX(E30:E39,E50+1)</f>
        <v/>
      </c>
      <c r="G50" s="15" t="str">
        <f t="shared" si="5"/>
        <v/>
      </c>
    </row>
    <row r="51" spans="1:16" x14ac:dyDescent="0.2">
      <c r="B51" s="15">
        <v>10</v>
      </c>
      <c r="C51" s="26">
        <f>A40-POWER(10,B51)*INT(A40/POWER(10,B51))</f>
        <v>3000987000.9899902</v>
      </c>
      <c r="D51" s="15">
        <f t="shared" si="4"/>
        <v>3000000000</v>
      </c>
      <c r="E51" s="15">
        <f t="shared" si="3"/>
        <v>3</v>
      </c>
      <c r="F51" s="15" t="str">
        <f>IF(E52&gt;=2,INDEX(B30:C39,E51+1,1),INDEX(B30:C39,E51+1,E52+1))</f>
        <v xml:space="preserve"> тринадцать</v>
      </c>
      <c r="G51" s="15" t="str">
        <f t="shared" si="5"/>
        <v xml:space="preserve"> тринадцать</v>
      </c>
      <c r="H51" s="15" t="str">
        <f>IF(OR(E51&lt;&gt;0,E52&lt;&gt;0,E53&lt;&gt;0),IF(E52&lt;&gt;1,IF(OR(E51&gt;4,E51=0),I32,IF(E51=1,I30,I31)),I32),"")</f>
        <v xml:space="preserve"> миллиардов</v>
      </c>
    </row>
    <row r="52" spans="1:16" x14ac:dyDescent="0.2">
      <c r="B52" s="15">
        <v>11</v>
      </c>
      <c r="C52" s="26">
        <f>A40-POWER(10,B52)*INT(A40/POWER(10,B52))</f>
        <v>13000987000.99</v>
      </c>
      <c r="D52" s="15">
        <f t="shared" si="4"/>
        <v>10000000000</v>
      </c>
      <c r="E52" s="15">
        <f t="shared" si="3"/>
        <v>1</v>
      </c>
      <c r="F52" s="15" t="str">
        <f>IF(E52&gt;=2,INDEX(D30:D39,E52+1),"")</f>
        <v/>
      </c>
      <c r="G52" s="15" t="str">
        <f t="shared" si="5"/>
        <v/>
      </c>
    </row>
    <row r="53" spans="1:16" x14ac:dyDescent="0.2">
      <c r="B53" s="15">
        <v>12</v>
      </c>
      <c r="C53" s="26">
        <f>A40-POWER(10,B53)*INT(A40/POWER(10,B53))</f>
        <v>213000987000.98999</v>
      </c>
      <c r="D53" s="15">
        <f t="shared" si="4"/>
        <v>200000000000</v>
      </c>
      <c r="E53" s="15">
        <f t="shared" si="3"/>
        <v>2</v>
      </c>
      <c r="F53" s="15" t="str">
        <f>INDEX(E30:E39,E53+1)</f>
        <v xml:space="preserve"> двести</v>
      </c>
      <c r="G53" s="15" t="str">
        <f t="shared" si="5"/>
        <v xml:space="preserve"> двести</v>
      </c>
    </row>
    <row r="54" spans="1:16" x14ac:dyDescent="0.2">
      <c r="B54" s="29" t="s">
        <v>65</v>
      </c>
    </row>
    <row r="55" spans="1:16" s="1" customFormat="1" ht="12.75" collapsed="1" x14ac:dyDescent="0.2">
      <c r="A55" s="6">
        <v>12345678980.889999</v>
      </c>
      <c r="B55" s="7" t="s">
        <v>68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6" s="2" customFormat="1" ht="56.25" x14ac:dyDescent="0.2">
      <c r="A56" s="9" t="str">
        <f>REPLACE(A68,1,2,UPPER(LEFT(A68,2)))</f>
        <v xml:space="preserve"> Двенадцать миллиардов триста сорок пять миллионов шестьсот семьдесят восемь тысяч девятьсот восемьдесят рублей 89 копеек</v>
      </c>
      <c r="B56" s="10" t="s">
        <v>69</v>
      </c>
      <c r="C56" s="11"/>
      <c r="D56" s="12" t="s">
        <v>2</v>
      </c>
      <c r="E56" s="12"/>
      <c r="F56" s="12"/>
      <c r="G56" s="12"/>
      <c r="H56" s="12"/>
      <c r="I56" s="11"/>
      <c r="J56" s="11"/>
      <c r="K56" s="13" t="s">
        <v>3</v>
      </c>
      <c r="L56" s="11"/>
      <c r="M56" s="11"/>
      <c r="N56" s="11"/>
      <c r="O56" s="11"/>
      <c r="P56" s="11"/>
    </row>
    <row r="57" spans="1:16" x14ac:dyDescent="0.2">
      <c r="A57" s="14">
        <v>0</v>
      </c>
      <c r="B57" s="15" t="str">
        <f>""</f>
        <v/>
      </c>
      <c r="C57" s="15" t="s">
        <v>4</v>
      </c>
      <c r="D57" s="15" t="str">
        <f>""</f>
        <v/>
      </c>
      <c r="E57" s="15" t="str">
        <f>""</f>
        <v/>
      </c>
      <c r="F57" s="15" t="s">
        <v>5</v>
      </c>
      <c r="G57" s="15" t="s">
        <v>6</v>
      </c>
      <c r="H57" s="15" t="s">
        <v>7</v>
      </c>
      <c r="I57" s="16" t="s">
        <v>8</v>
      </c>
      <c r="J57" s="16" t="s">
        <v>9</v>
      </c>
      <c r="K57" s="16" t="s">
        <v>10</v>
      </c>
    </row>
    <row r="58" spans="1:16" x14ac:dyDescent="0.2">
      <c r="A58" s="14">
        <v>1</v>
      </c>
      <c r="B58" s="17" t="s">
        <v>11</v>
      </c>
      <c r="C58" s="15" t="s">
        <v>12</v>
      </c>
      <c r="D58" s="15" t="str">
        <f>""</f>
        <v/>
      </c>
      <c r="E58" s="15" t="s">
        <v>13</v>
      </c>
      <c r="F58" s="15" t="s">
        <v>14</v>
      </c>
      <c r="G58" s="15" t="s">
        <v>15</v>
      </c>
      <c r="H58" s="15" t="s">
        <v>16</v>
      </c>
      <c r="I58" s="16" t="s">
        <v>17</v>
      </c>
      <c r="J58" s="16" t="s">
        <v>18</v>
      </c>
      <c r="K58" s="16" t="s">
        <v>19</v>
      </c>
    </row>
    <row r="59" spans="1:16" ht="33.75" x14ac:dyDescent="0.2">
      <c r="A59" s="14">
        <v>2</v>
      </c>
      <c r="B59" s="17" t="s">
        <v>20</v>
      </c>
      <c r="C59" s="15" t="s">
        <v>21</v>
      </c>
      <c r="D59" s="15" t="s">
        <v>22</v>
      </c>
      <c r="E59" s="15" t="s">
        <v>23</v>
      </c>
      <c r="F59" s="15" t="s">
        <v>24</v>
      </c>
      <c r="G59" s="15" t="s">
        <v>25</v>
      </c>
      <c r="H59" s="15" t="s">
        <v>26</v>
      </c>
      <c r="I59" s="16" t="s">
        <v>27</v>
      </c>
      <c r="J59" s="16" t="s">
        <v>28</v>
      </c>
      <c r="K59" s="16" t="s">
        <v>29</v>
      </c>
    </row>
    <row r="60" spans="1:16" x14ac:dyDescent="0.2">
      <c r="A60" s="14">
        <v>3</v>
      </c>
      <c r="B60" s="17" t="s">
        <v>30</v>
      </c>
      <c r="C60" s="15" t="s">
        <v>31</v>
      </c>
      <c r="D60" s="15" t="s">
        <v>32</v>
      </c>
      <c r="E60" s="15" t="s">
        <v>33</v>
      </c>
    </row>
    <row r="61" spans="1:16" x14ac:dyDescent="0.2">
      <c r="A61" s="14">
        <v>4</v>
      </c>
      <c r="B61" s="17" t="s">
        <v>34</v>
      </c>
      <c r="C61" s="15" t="s">
        <v>35</v>
      </c>
      <c r="D61" s="15" t="s">
        <v>36</v>
      </c>
      <c r="E61" s="15" t="s">
        <v>37</v>
      </c>
    </row>
    <row r="62" spans="1:16" x14ac:dyDescent="0.2">
      <c r="A62" s="14">
        <v>5</v>
      </c>
      <c r="B62" s="17" t="s">
        <v>38</v>
      </c>
      <c r="C62" s="15" t="s">
        <v>39</v>
      </c>
      <c r="D62" s="15" t="s">
        <v>40</v>
      </c>
      <c r="E62" s="15" t="s">
        <v>41</v>
      </c>
      <c r="F62" s="15" t="s">
        <v>42</v>
      </c>
    </row>
    <row r="63" spans="1:16" x14ac:dyDescent="0.2">
      <c r="A63" s="14">
        <v>6</v>
      </c>
      <c r="B63" s="17" t="s">
        <v>43</v>
      </c>
      <c r="C63" s="15" t="s">
        <v>44</v>
      </c>
      <c r="D63" s="15" t="s">
        <v>45</v>
      </c>
      <c r="E63" s="15" t="s">
        <v>46</v>
      </c>
      <c r="F63" s="15" t="s">
        <v>47</v>
      </c>
    </row>
    <row r="64" spans="1:16" x14ac:dyDescent="0.2">
      <c r="A64" s="14">
        <v>7</v>
      </c>
      <c r="B64" s="17" t="s">
        <v>48</v>
      </c>
      <c r="C64" s="15" t="s">
        <v>49</v>
      </c>
      <c r="D64" s="15" t="s">
        <v>50</v>
      </c>
      <c r="E64" s="15" t="s">
        <v>51</v>
      </c>
    </row>
    <row r="65" spans="1:11" x14ac:dyDescent="0.2">
      <c r="A65" s="14">
        <v>8</v>
      </c>
      <c r="B65" s="17" t="s">
        <v>52</v>
      </c>
      <c r="C65" s="15" t="s">
        <v>53</v>
      </c>
      <c r="D65" s="15" t="s">
        <v>54</v>
      </c>
      <c r="E65" s="15" t="s">
        <v>55</v>
      </c>
    </row>
    <row r="66" spans="1:11" x14ac:dyDescent="0.2">
      <c r="A66" s="14">
        <v>9</v>
      </c>
      <c r="B66" s="17" t="s">
        <v>56</v>
      </c>
      <c r="C66" s="15" t="s">
        <v>57</v>
      </c>
      <c r="D66" s="15" t="s">
        <v>58</v>
      </c>
      <c r="E66" s="15" t="s">
        <v>59</v>
      </c>
    </row>
    <row r="67" spans="1:11" x14ac:dyDescent="0.2">
      <c r="A67" s="6">
        <f>TRUNC(A55,2)</f>
        <v>12345678980.889999</v>
      </c>
      <c r="B67" s="15">
        <v>-1</v>
      </c>
      <c r="C67" s="18">
        <f>A67-POWER(10,B67)*INT(A67/POWER(10,B67))</f>
        <v>0.09</v>
      </c>
      <c r="D67" s="19">
        <f>C67</f>
        <v>0.09</v>
      </c>
      <c r="E67" s="20">
        <f>ROUND(D67/POWER(10,B67-1),0)</f>
        <v>9</v>
      </c>
    </row>
    <row r="68" spans="1:11" ht="10.15" customHeight="1" x14ac:dyDescent="0.2">
      <c r="A68" s="21" t="str">
        <f>CONCATENATE(G80,G79,G78,H78,G77,G76,G75,H75,G74,G73,G72,H72,G71,G70,G69,H69,TEXT(I69," 00"),J69)</f>
        <v xml:space="preserve"> двенадцать миллиардов триста сорок пять миллионов шестьсот семьдесят восемь тысяч девятьсот восемьдесят рублей 89 копеек</v>
      </c>
      <c r="B68" s="15">
        <v>0</v>
      </c>
      <c r="C68" s="18">
        <f>A67-POWER(10,B68)*INT(A67/POWER(10,B68))</f>
        <v>0.89</v>
      </c>
      <c r="D68" s="22">
        <f>C68-D67</f>
        <v>0.8</v>
      </c>
      <c r="E68" s="20">
        <f t="shared" ref="E68:E80" si="6">D68/POWER(10,B68-1)</f>
        <v>8</v>
      </c>
      <c r="F68" s="23" t="s">
        <v>60</v>
      </c>
      <c r="G68" s="23" t="s">
        <v>61</v>
      </c>
      <c r="H68" s="23" t="s">
        <v>62</v>
      </c>
      <c r="I68" s="24" t="s">
        <v>63</v>
      </c>
      <c r="J68" s="24"/>
      <c r="K68" s="25"/>
    </row>
    <row r="69" spans="1:11" x14ac:dyDescent="0.2">
      <c r="B69" s="15">
        <v>1</v>
      </c>
      <c r="C69" s="26">
        <f>A67-POWER(10,B69)*INT(A67/POWER(10,B69))</f>
        <v>0.88999938964843694</v>
      </c>
      <c r="D69" s="20">
        <f>C69-D68-D67</f>
        <v>0</v>
      </c>
      <c r="E69" s="15">
        <f t="shared" si="6"/>
        <v>0</v>
      </c>
      <c r="F69" s="15" t="str">
        <f>IF(E70&gt;=2,INDEX(B57:C66,E69+1,1),INDEX(B57:C66,E69+1,E70+1))</f>
        <v/>
      </c>
      <c r="G69" s="15" t="str">
        <f>F69</f>
        <v/>
      </c>
      <c r="H69" s="15" t="str">
        <f>IF(SUM(E69:E80)=0," ноль рублей",IF(E70&lt;&gt;1,IF(OR(E69&gt;4,E69=0),F59,IF(E69=1,F57,F58)),F59))</f>
        <v xml:space="preserve"> рублей</v>
      </c>
      <c r="I69" s="27">
        <f>C68*100</f>
        <v>89</v>
      </c>
      <c r="J69" s="15" t="str">
        <f>IF(E68&lt;&gt;1,IF(OR(E67&gt;4,E67=0),K59,IF(E67=1,K57,K58)),K59)</f>
        <v xml:space="preserve"> копеек</v>
      </c>
    </row>
    <row r="70" spans="1:11" x14ac:dyDescent="0.2">
      <c r="A70" s="28" t="s">
        <v>64</v>
      </c>
      <c r="B70" s="15">
        <v>2</v>
      </c>
      <c r="C70" s="26">
        <f>A67-POWER(10,B70)*INT(A67/POWER(10,B70))</f>
        <v>80.889999389648395</v>
      </c>
      <c r="D70" s="15">
        <f t="shared" ref="D70:D80" si="7">C70-C69</f>
        <v>80</v>
      </c>
      <c r="E70" s="15">
        <f t="shared" si="6"/>
        <v>8</v>
      </c>
      <c r="F70" s="15" t="str">
        <f>IF(E70&gt;=2,INDEX(D57:D66,E70+1),"")</f>
        <v xml:space="preserve"> восемьдесят</v>
      </c>
      <c r="G70" s="15" t="str">
        <f>F70</f>
        <v xml:space="preserve"> восемьдесят</v>
      </c>
    </row>
    <row r="71" spans="1:11" x14ac:dyDescent="0.2">
      <c r="B71" s="15">
        <v>3</v>
      </c>
      <c r="C71" s="26">
        <f>A67-POWER(10,B71)*INT(A67/POWER(10,B71))</f>
        <v>980.88999938964798</v>
      </c>
      <c r="D71" s="15">
        <f t="shared" si="7"/>
        <v>900</v>
      </c>
      <c r="E71" s="15">
        <f t="shared" si="6"/>
        <v>9</v>
      </c>
      <c r="F71" s="15" t="str">
        <f>INDEX(E57:E66,E71+1)</f>
        <v xml:space="preserve"> девятьсот</v>
      </c>
      <c r="G71" s="15" t="str">
        <f>F71</f>
        <v xml:space="preserve"> девятьсот</v>
      </c>
    </row>
    <row r="72" spans="1:11" x14ac:dyDescent="0.2">
      <c r="B72" s="15">
        <v>4</v>
      </c>
      <c r="C72" s="26">
        <f>A67-POWER(10,B72)*INT(A67/POWER(10,B72))</f>
        <v>8980.8899993896393</v>
      </c>
      <c r="D72" s="15">
        <f t="shared" si="7"/>
        <v>7999.99999999999</v>
      </c>
      <c r="E72" s="15">
        <f t="shared" si="6"/>
        <v>7.9999999999999902</v>
      </c>
      <c r="F72" s="15" t="str">
        <f>IF(E73&gt;=2,INDEX(B57:C66,E72+1,1),INDEX(B57:C66,E72+1,E73+1))</f>
        <v xml:space="preserve"> восемь</v>
      </c>
      <c r="G72" s="15" t="str">
        <f>IF(F72=" один",F62,IF(F72=" два",F63,F72))</f>
        <v xml:space="preserve"> восемь</v>
      </c>
      <c r="H72" s="15" t="str">
        <f>IF(OR(E74&lt;&gt;0,E73&lt;&gt;0,E72&lt;&gt;0),IF(E73&lt;&gt;1,IF(OR(E72&gt;4,E72=0),G59,IF(E72=1,G57,G58)),G59),"")</f>
        <v xml:space="preserve"> тысяч</v>
      </c>
    </row>
    <row r="73" spans="1:11" x14ac:dyDescent="0.2">
      <c r="B73" s="15">
        <v>5</v>
      </c>
      <c r="C73" s="26">
        <f>A67-POWER(10,B73)*INT(A67/POWER(10,B73))</f>
        <v>78980.889999389605</v>
      </c>
      <c r="D73" s="15">
        <f t="shared" si="7"/>
        <v>70000</v>
      </c>
      <c r="E73" s="15">
        <f t="shared" si="6"/>
        <v>7</v>
      </c>
      <c r="F73" s="15" t="str">
        <f>IF(E73&gt;=2,INDEX(D57:D66,E73+1),"")</f>
        <v xml:space="preserve"> семьдесят</v>
      </c>
      <c r="G73" s="15" t="str">
        <f t="shared" ref="G73:G80" si="8">F73</f>
        <v xml:space="preserve"> семьдесят</v>
      </c>
    </row>
    <row r="74" spans="1:11" x14ac:dyDescent="0.2">
      <c r="B74" s="15">
        <v>6</v>
      </c>
      <c r="C74" s="26">
        <f>A67-POWER(10,B74)*INT(A67/POWER(10,B74))</f>
        <v>678980.88999939</v>
      </c>
      <c r="D74" s="15">
        <f t="shared" si="7"/>
        <v>600000</v>
      </c>
      <c r="E74" s="15">
        <f t="shared" si="6"/>
        <v>6</v>
      </c>
      <c r="F74" s="15" t="str">
        <f>INDEX(E57:E66,E74+1)</f>
        <v xml:space="preserve"> шестьсот</v>
      </c>
      <c r="G74" s="15" t="str">
        <f t="shared" si="8"/>
        <v xml:space="preserve"> шестьсот</v>
      </c>
    </row>
    <row r="75" spans="1:11" x14ac:dyDescent="0.2">
      <c r="B75" s="15">
        <v>7</v>
      </c>
      <c r="C75" s="26">
        <f>A67-POWER(10,B75)*INT(A67/POWER(10,B75))</f>
        <v>5678980.8899993896</v>
      </c>
      <c r="D75" s="15">
        <f t="shared" si="7"/>
        <v>5000000</v>
      </c>
      <c r="E75" s="15">
        <f t="shared" si="6"/>
        <v>5</v>
      </c>
      <c r="F75" s="15" t="str">
        <f>IF(E76&gt;=2,INDEX(B57:C66,E75+1,1),INDEX(B57:C66,E75+1,E76+1))</f>
        <v xml:space="preserve"> пять</v>
      </c>
      <c r="G75" s="15" t="str">
        <f t="shared" si="8"/>
        <v xml:space="preserve"> пять</v>
      </c>
      <c r="H75" s="15" t="str">
        <f>IF(OR(E75&lt;&gt;0,E76&lt;&gt;0,E77&lt;&gt;0),IF(E76&lt;&gt;1,IF(OR(E75&gt;4,E75=0),H59,IF(E75=1,H57,H58)),H59),"")</f>
        <v xml:space="preserve"> миллионов</v>
      </c>
    </row>
    <row r="76" spans="1:11" x14ac:dyDescent="0.2">
      <c r="B76" s="15">
        <v>8</v>
      </c>
      <c r="C76" s="26">
        <f>A67-POWER(10,B76)*INT(A67/POWER(10,B76))</f>
        <v>45678980.889999397</v>
      </c>
      <c r="D76" s="15">
        <f t="shared" si="7"/>
        <v>40000000</v>
      </c>
      <c r="E76" s="15">
        <f t="shared" si="6"/>
        <v>4</v>
      </c>
      <c r="F76" s="15" t="str">
        <f>IF(E76&gt;=2,INDEX(D57:D66,E76+1),"")</f>
        <v xml:space="preserve"> сорок</v>
      </c>
      <c r="G76" s="15" t="str">
        <f t="shared" si="8"/>
        <v xml:space="preserve"> сорок</v>
      </c>
    </row>
    <row r="77" spans="1:11" x14ac:dyDescent="0.2">
      <c r="B77" s="15">
        <v>9</v>
      </c>
      <c r="C77" s="26">
        <f>A67-POWER(10,B77)*INT(A67/POWER(10,B77))</f>
        <v>345678980.88999897</v>
      </c>
      <c r="D77" s="15">
        <f t="shared" si="7"/>
        <v>300000000</v>
      </c>
      <c r="E77" s="15">
        <f t="shared" si="6"/>
        <v>3</v>
      </c>
      <c r="F77" s="15" t="str">
        <f>INDEX(E57:E66,E77+1)</f>
        <v xml:space="preserve"> триста</v>
      </c>
      <c r="G77" s="15" t="str">
        <f t="shared" si="8"/>
        <v xml:space="preserve"> триста</v>
      </c>
    </row>
    <row r="78" spans="1:11" x14ac:dyDescent="0.2">
      <c r="B78" s="15">
        <v>10</v>
      </c>
      <c r="C78" s="26">
        <f>A67-POWER(10,B78)*INT(A67/POWER(10,B78))</f>
        <v>2345678980.8899999</v>
      </c>
      <c r="D78" s="15">
        <f t="shared" si="7"/>
        <v>2000000000</v>
      </c>
      <c r="E78" s="15">
        <f t="shared" si="6"/>
        <v>2</v>
      </c>
      <c r="F78" s="15" t="str">
        <f>IF(E79&gt;=2,INDEX(B57:C66,E78+1,1),INDEX(B57:C66,E78+1,E79+1))</f>
        <v xml:space="preserve"> двенадцать</v>
      </c>
      <c r="G78" s="15" t="str">
        <f t="shared" si="8"/>
        <v xml:space="preserve"> двенадцать</v>
      </c>
      <c r="H78" s="15" t="str">
        <f>IF(OR(E78&lt;&gt;0,E79&lt;&gt;0,E80&lt;&gt;0),IF(E79&lt;&gt;1,IF(OR(E78&gt;4,E78=0),I59,IF(E78=1,I57,I58)),I59),"")</f>
        <v xml:space="preserve"> миллиардов</v>
      </c>
    </row>
    <row r="79" spans="1:11" x14ac:dyDescent="0.2">
      <c r="B79" s="15">
        <v>11</v>
      </c>
      <c r="C79" s="26">
        <f>A67-POWER(10,B79)*INT(A67/POWER(10,B79))</f>
        <v>12345678980.889999</v>
      </c>
      <c r="D79" s="15">
        <f t="shared" si="7"/>
        <v>10000000000</v>
      </c>
      <c r="E79" s="15">
        <f t="shared" si="6"/>
        <v>1</v>
      </c>
      <c r="F79" s="15" t="str">
        <f>IF(E79&gt;=2,INDEX(D57:D66,E79+1),"")</f>
        <v/>
      </c>
      <c r="G79" s="15" t="str">
        <f t="shared" si="8"/>
        <v/>
      </c>
    </row>
    <row r="80" spans="1:11" x14ac:dyDescent="0.2">
      <c r="B80" s="15">
        <v>12</v>
      </c>
      <c r="C80" s="26">
        <f>A67-POWER(10,B80)*INT(A67/POWER(10,B80))</f>
        <v>12345678980.889999</v>
      </c>
      <c r="D80" s="15">
        <f t="shared" si="7"/>
        <v>0</v>
      </c>
      <c r="E80" s="15">
        <f t="shared" si="6"/>
        <v>0</v>
      </c>
      <c r="F80" s="15" t="str">
        <f>INDEX(E57:E66,E80+1)</f>
        <v/>
      </c>
      <c r="G80" s="15" t="str">
        <f t="shared" si="8"/>
        <v/>
      </c>
    </row>
    <row r="81" spans="1:16" x14ac:dyDescent="0.2">
      <c r="B81" s="29" t="s">
        <v>65</v>
      </c>
    </row>
    <row r="82" spans="1:16" s="1" customFormat="1" ht="12.75" collapsed="1" x14ac:dyDescent="0.2">
      <c r="A82" s="6">
        <v>567</v>
      </c>
      <c r="B82" s="7" t="s">
        <v>70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6" s="2" customFormat="1" ht="22.35" customHeight="1" x14ac:dyDescent="0.2">
      <c r="A83" s="9" t="str">
        <f>REPLACE(A95,1,2,UPPER(LEFT(A95,2)))</f>
        <v xml:space="preserve"> Пятьсот шестьдесят семь рублей 00 копеек</v>
      </c>
      <c r="B83" s="10" t="s">
        <v>71</v>
      </c>
      <c r="C83" s="11"/>
      <c r="D83" s="12" t="s">
        <v>2</v>
      </c>
      <c r="E83" s="12"/>
      <c r="F83" s="12"/>
      <c r="G83" s="12"/>
      <c r="H83" s="12"/>
      <c r="I83" s="11"/>
      <c r="J83" s="11"/>
      <c r="K83" s="13" t="s">
        <v>3</v>
      </c>
      <c r="L83" s="11"/>
      <c r="M83" s="11"/>
      <c r="N83" s="11"/>
      <c r="O83" s="11"/>
      <c r="P83" s="11"/>
    </row>
    <row r="84" spans="1:16" x14ac:dyDescent="0.2">
      <c r="A84" s="14">
        <v>0</v>
      </c>
      <c r="B84" s="15" t="str">
        <f>""</f>
        <v/>
      </c>
      <c r="C84" s="15" t="s">
        <v>4</v>
      </c>
      <c r="D84" s="15" t="str">
        <f>""</f>
        <v/>
      </c>
      <c r="E84" s="15" t="str">
        <f>""</f>
        <v/>
      </c>
      <c r="F84" s="15" t="s">
        <v>5</v>
      </c>
      <c r="G84" s="15" t="s">
        <v>6</v>
      </c>
      <c r="H84" s="15" t="s">
        <v>7</v>
      </c>
      <c r="I84" s="16" t="s">
        <v>8</v>
      </c>
      <c r="J84" s="16" t="s">
        <v>9</v>
      </c>
      <c r="K84" s="16" t="s">
        <v>10</v>
      </c>
    </row>
    <row r="85" spans="1:16" x14ac:dyDescent="0.2">
      <c r="A85" s="14">
        <v>1</v>
      </c>
      <c r="B85" s="17" t="s">
        <v>11</v>
      </c>
      <c r="C85" s="15" t="s">
        <v>12</v>
      </c>
      <c r="D85" s="15" t="str">
        <f>""</f>
        <v/>
      </c>
      <c r="E85" s="15" t="s">
        <v>13</v>
      </c>
      <c r="F85" s="15" t="s">
        <v>14</v>
      </c>
      <c r="G85" s="15" t="s">
        <v>15</v>
      </c>
      <c r="H85" s="15" t="s">
        <v>16</v>
      </c>
      <c r="I85" s="16" t="s">
        <v>17</v>
      </c>
      <c r="J85" s="16" t="s">
        <v>18</v>
      </c>
      <c r="K85" s="16" t="s">
        <v>19</v>
      </c>
    </row>
    <row r="86" spans="1:16" ht="33.75" x14ac:dyDescent="0.2">
      <c r="A86" s="14">
        <v>2</v>
      </c>
      <c r="B86" s="17" t="s">
        <v>20</v>
      </c>
      <c r="C86" s="15" t="s">
        <v>21</v>
      </c>
      <c r="D86" s="15" t="s">
        <v>22</v>
      </c>
      <c r="E86" s="15" t="s">
        <v>23</v>
      </c>
      <c r="F86" s="15" t="s">
        <v>24</v>
      </c>
      <c r="G86" s="15" t="s">
        <v>25</v>
      </c>
      <c r="H86" s="15" t="s">
        <v>26</v>
      </c>
      <c r="I86" s="16" t="s">
        <v>27</v>
      </c>
      <c r="J86" s="16" t="s">
        <v>28</v>
      </c>
      <c r="K86" s="16" t="s">
        <v>29</v>
      </c>
    </row>
    <row r="87" spans="1:16" x14ac:dyDescent="0.2">
      <c r="A87" s="14">
        <v>3</v>
      </c>
      <c r="B87" s="17" t="s">
        <v>30</v>
      </c>
      <c r="C87" s="15" t="s">
        <v>31</v>
      </c>
      <c r="D87" s="15" t="s">
        <v>32</v>
      </c>
      <c r="E87" s="15" t="s">
        <v>33</v>
      </c>
    </row>
    <row r="88" spans="1:16" x14ac:dyDescent="0.2">
      <c r="A88" s="14">
        <v>4</v>
      </c>
      <c r="B88" s="17" t="s">
        <v>34</v>
      </c>
      <c r="C88" s="15" t="s">
        <v>35</v>
      </c>
      <c r="D88" s="15" t="s">
        <v>36</v>
      </c>
      <c r="E88" s="15" t="s">
        <v>37</v>
      </c>
    </row>
    <row r="89" spans="1:16" x14ac:dyDescent="0.2">
      <c r="A89" s="14">
        <v>5</v>
      </c>
      <c r="B89" s="17" t="s">
        <v>38</v>
      </c>
      <c r="C89" s="15" t="s">
        <v>39</v>
      </c>
      <c r="D89" s="15" t="s">
        <v>40</v>
      </c>
      <c r="E89" s="15" t="s">
        <v>41</v>
      </c>
      <c r="F89" s="15" t="s">
        <v>42</v>
      </c>
    </row>
    <row r="90" spans="1:16" x14ac:dyDescent="0.2">
      <c r="A90" s="14">
        <v>6</v>
      </c>
      <c r="B90" s="17" t="s">
        <v>43</v>
      </c>
      <c r="C90" s="15" t="s">
        <v>44</v>
      </c>
      <c r="D90" s="15" t="s">
        <v>45</v>
      </c>
      <c r="E90" s="15" t="s">
        <v>46</v>
      </c>
      <c r="F90" s="15" t="s">
        <v>47</v>
      </c>
    </row>
    <row r="91" spans="1:16" x14ac:dyDescent="0.2">
      <c r="A91" s="14">
        <v>7</v>
      </c>
      <c r="B91" s="17" t="s">
        <v>48</v>
      </c>
      <c r="C91" s="15" t="s">
        <v>49</v>
      </c>
      <c r="D91" s="15" t="s">
        <v>50</v>
      </c>
      <c r="E91" s="15" t="s">
        <v>51</v>
      </c>
    </row>
    <row r="92" spans="1:16" x14ac:dyDescent="0.2">
      <c r="A92" s="14">
        <v>8</v>
      </c>
      <c r="B92" s="17" t="s">
        <v>52</v>
      </c>
      <c r="C92" s="15" t="s">
        <v>53</v>
      </c>
      <c r="D92" s="15" t="s">
        <v>54</v>
      </c>
      <c r="E92" s="15" t="s">
        <v>55</v>
      </c>
    </row>
    <row r="93" spans="1:16" x14ac:dyDescent="0.2">
      <c r="A93" s="14">
        <v>9</v>
      </c>
      <c r="B93" s="17" t="s">
        <v>56</v>
      </c>
      <c r="C93" s="15" t="s">
        <v>57</v>
      </c>
      <c r="D93" s="15" t="s">
        <v>58</v>
      </c>
      <c r="E93" s="15" t="s">
        <v>59</v>
      </c>
    </row>
    <row r="94" spans="1:16" x14ac:dyDescent="0.2">
      <c r="A94" s="6">
        <f>TRUNC(A82,2)</f>
        <v>567</v>
      </c>
      <c r="B94" s="15">
        <v>-1</v>
      </c>
      <c r="C94" s="18">
        <f>A94-POWER(10,B94)*INT(A94/POWER(10,B94))</f>
        <v>0</v>
      </c>
      <c r="D94" s="19">
        <f>C94</f>
        <v>0</v>
      </c>
      <c r="E94" s="20">
        <f>ROUND(D94/POWER(10,B94-1),0)</f>
        <v>0</v>
      </c>
    </row>
    <row r="95" spans="1:16" ht="10.15" customHeight="1" x14ac:dyDescent="0.2">
      <c r="A95" s="21" t="str">
        <f>CONCATENATE(G107,G106,G105,H105,G104,G103,G102,H102,G101,G100,G99,H99,G98,G97,G96,H96,TEXT(I96," 00"),J96)</f>
        <v xml:space="preserve"> пятьсот шестьдесят семь рублей 00 копеек</v>
      </c>
      <c r="B95" s="15">
        <v>0</v>
      </c>
      <c r="C95" s="18">
        <f>A94-POWER(10,B95)*INT(A94/POWER(10,B95))</f>
        <v>0</v>
      </c>
      <c r="D95" s="22">
        <f>C95-D94</f>
        <v>0</v>
      </c>
      <c r="E95" s="20">
        <f t="shared" ref="E95:E107" si="9">D95/POWER(10,B95-1)</f>
        <v>0</v>
      </c>
      <c r="F95" s="23" t="s">
        <v>60</v>
      </c>
      <c r="G95" s="23" t="s">
        <v>61</v>
      </c>
      <c r="H95" s="23" t="s">
        <v>62</v>
      </c>
      <c r="I95" s="24" t="s">
        <v>63</v>
      </c>
      <c r="J95" s="24"/>
      <c r="K95" s="25"/>
    </row>
    <row r="96" spans="1:16" x14ac:dyDescent="0.2">
      <c r="B96" s="15">
        <v>1</v>
      </c>
      <c r="C96" s="26">
        <f>A94-POWER(10,B96)*INT(A94/POWER(10,B96))</f>
        <v>7</v>
      </c>
      <c r="D96" s="20">
        <f>C96-D95-D94</f>
        <v>7</v>
      </c>
      <c r="E96" s="15">
        <f t="shared" si="9"/>
        <v>7</v>
      </c>
      <c r="F96" s="15" t="str">
        <f>IF(E97&gt;=2,INDEX(B84:C93,E96+1,1),INDEX(B84:C93,E96+1,E97+1))</f>
        <v xml:space="preserve"> семь</v>
      </c>
      <c r="G96" s="15" t="str">
        <f>F96</f>
        <v xml:space="preserve"> семь</v>
      </c>
      <c r="H96" s="15" t="str">
        <f>IF(SUM(E96:E107)=0," ноль рублей",IF(E97&lt;&gt;1,IF(OR(E96&gt;4,E96=0),F86,IF(E96=1,F84,F85)),F86))</f>
        <v xml:space="preserve"> рублей</v>
      </c>
      <c r="I96" s="27">
        <f>C95*100</f>
        <v>0</v>
      </c>
      <c r="J96" s="15" t="str">
        <f>IF(E95&lt;&gt;1,IF(OR(E94&gt;4,E94=0),K86,IF(E94=1,K84,K85)),K86)</f>
        <v xml:space="preserve"> копеек</v>
      </c>
    </row>
    <row r="97" spans="1:16" x14ac:dyDescent="0.2">
      <c r="A97" s="28" t="s">
        <v>64</v>
      </c>
      <c r="B97" s="15">
        <v>2</v>
      </c>
      <c r="C97" s="26">
        <f>A94-POWER(10,B97)*INT(A94/POWER(10,B97))</f>
        <v>67</v>
      </c>
      <c r="D97" s="15">
        <f t="shared" ref="D97:D107" si="10">C97-C96</f>
        <v>60</v>
      </c>
      <c r="E97" s="15">
        <f t="shared" si="9"/>
        <v>6</v>
      </c>
      <c r="F97" s="15" t="str">
        <f>IF(E97&gt;=2,INDEX(D84:D93,E97+1),"")</f>
        <v xml:space="preserve"> шестьдесят</v>
      </c>
      <c r="G97" s="15" t="str">
        <f>F97</f>
        <v xml:space="preserve"> шестьдесят</v>
      </c>
    </row>
    <row r="98" spans="1:16" x14ac:dyDescent="0.2">
      <c r="B98" s="15">
        <v>3</v>
      </c>
      <c r="C98" s="26">
        <f>A94-POWER(10,B98)*INT(A94/POWER(10,B98))</f>
        <v>567</v>
      </c>
      <c r="D98" s="15">
        <f t="shared" si="10"/>
        <v>500</v>
      </c>
      <c r="E98" s="15">
        <f t="shared" si="9"/>
        <v>5</v>
      </c>
      <c r="F98" s="15" t="str">
        <f>INDEX(E84:E93,E98+1)</f>
        <v xml:space="preserve"> пятьсот</v>
      </c>
      <c r="G98" s="15" t="str">
        <f>F98</f>
        <v xml:space="preserve"> пятьсот</v>
      </c>
    </row>
    <row r="99" spans="1:16" x14ac:dyDescent="0.2">
      <c r="B99" s="15">
        <v>4</v>
      </c>
      <c r="C99" s="26">
        <f>A94-POWER(10,B99)*INT(A94/POWER(10,B99))</f>
        <v>567</v>
      </c>
      <c r="D99" s="15">
        <f t="shared" si="10"/>
        <v>0</v>
      </c>
      <c r="E99" s="15">
        <f t="shared" si="9"/>
        <v>0</v>
      </c>
      <c r="F99" s="15" t="str">
        <f>IF(E100&gt;=2,INDEX(B84:C93,E99+1,1),INDEX(B84:C93,E99+1,E100+1))</f>
        <v/>
      </c>
      <c r="G99" s="15" t="str">
        <f>IF(F99=" один",F89,IF(F99=" два",F90,F99))</f>
        <v/>
      </c>
      <c r="H99" s="15" t="str">
        <f>IF(OR(E101&lt;&gt;0,E100&lt;&gt;0,E99&lt;&gt;0),IF(E100&lt;&gt;1,IF(OR(E99&gt;4,E99=0),G86,IF(E99=1,G84,G85)),G86),"")</f>
        <v/>
      </c>
    </row>
    <row r="100" spans="1:16" x14ac:dyDescent="0.2">
      <c r="B100" s="15">
        <v>5</v>
      </c>
      <c r="C100" s="26">
        <f>A94-POWER(10,B100)*INT(A94/POWER(10,B100))</f>
        <v>567</v>
      </c>
      <c r="D100" s="15">
        <f t="shared" si="10"/>
        <v>0</v>
      </c>
      <c r="E100" s="15">
        <f t="shared" si="9"/>
        <v>0</v>
      </c>
      <c r="F100" s="15" t="str">
        <f>IF(E100&gt;=2,INDEX(D84:D93,E100+1),"")</f>
        <v/>
      </c>
      <c r="G100" s="15" t="str">
        <f t="shared" ref="G100:G107" si="11">F100</f>
        <v/>
      </c>
    </row>
    <row r="101" spans="1:16" x14ac:dyDescent="0.2">
      <c r="B101" s="15">
        <v>6</v>
      </c>
      <c r="C101" s="26">
        <f>A94-POWER(10,B101)*INT(A94/POWER(10,B101))</f>
        <v>567</v>
      </c>
      <c r="D101" s="15">
        <f t="shared" si="10"/>
        <v>0</v>
      </c>
      <c r="E101" s="15">
        <f t="shared" si="9"/>
        <v>0</v>
      </c>
      <c r="F101" s="15" t="str">
        <f>INDEX(E84:E93,E101+1)</f>
        <v/>
      </c>
      <c r="G101" s="15" t="str">
        <f t="shared" si="11"/>
        <v/>
      </c>
    </row>
    <row r="102" spans="1:16" x14ac:dyDescent="0.2">
      <c r="B102" s="15">
        <v>7</v>
      </c>
      <c r="C102" s="26">
        <f>A94-POWER(10,B102)*INT(A94/POWER(10,B102))</f>
        <v>567</v>
      </c>
      <c r="D102" s="15">
        <f t="shared" si="10"/>
        <v>0</v>
      </c>
      <c r="E102" s="15">
        <f t="shared" si="9"/>
        <v>0</v>
      </c>
      <c r="F102" s="15" t="str">
        <f>IF(E103&gt;=2,INDEX(B84:C93,E102+1,1),INDEX(B84:C93,E102+1,E103+1))</f>
        <v/>
      </c>
      <c r="G102" s="15" t="str">
        <f t="shared" si="11"/>
        <v/>
      </c>
      <c r="H102" s="15" t="str">
        <f>IF(OR(E102&lt;&gt;0,E103&lt;&gt;0,E104&lt;&gt;0),IF(E103&lt;&gt;1,IF(OR(E102&gt;4,E102=0),H86,IF(E102=1,H84,H85)),H86),"")</f>
        <v/>
      </c>
    </row>
    <row r="103" spans="1:16" x14ac:dyDescent="0.2">
      <c r="B103" s="15">
        <v>8</v>
      </c>
      <c r="C103" s="26">
        <f>A94-POWER(10,B103)*INT(A94/POWER(10,B103))</f>
        <v>567</v>
      </c>
      <c r="D103" s="15">
        <f t="shared" si="10"/>
        <v>0</v>
      </c>
      <c r="E103" s="15">
        <f t="shared" si="9"/>
        <v>0</v>
      </c>
      <c r="F103" s="15" t="str">
        <f>IF(E103&gt;=2,INDEX(D84:D93,E103+1),"")</f>
        <v/>
      </c>
      <c r="G103" s="15" t="str">
        <f t="shared" si="11"/>
        <v/>
      </c>
    </row>
    <row r="104" spans="1:16" x14ac:dyDescent="0.2">
      <c r="B104" s="15">
        <v>9</v>
      </c>
      <c r="C104" s="26">
        <f>A94-POWER(10,B104)*INT(A94/POWER(10,B104))</f>
        <v>567</v>
      </c>
      <c r="D104" s="15">
        <f t="shared" si="10"/>
        <v>0</v>
      </c>
      <c r="E104" s="15">
        <f t="shared" si="9"/>
        <v>0</v>
      </c>
      <c r="F104" s="15" t="str">
        <f>INDEX(E84:E93,E104+1)</f>
        <v/>
      </c>
      <c r="G104" s="15" t="str">
        <f t="shared" si="11"/>
        <v/>
      </c>
    </row>
    <row r="105" spans="1:16" x14ac:dyDescent="0.2">
      <c r="B105" s="15">
        <v>10</v>
      </c>
      <c r="C105" s="26">
        <f>A94-POWER(10,B105)*INT(A94/POWER(10,B105))</f>
        <v>567</v>
      </c>
      <c r="D105" s="15">
        <f t="shared" si="10"/>
        <v>0</v>
      </c>
      <c r="E105" s="15">
        <f t="shared" si="9"/>
        <v>0</v>
      </c>
      <c r="F105" s="15" t="str">
        <f>IF(E106&gt;=2,INDEX(B84:C93,E105+1,1),INDEX(B84:C93,E105+1,E106+1))</f>
        <v/>
      </c>
      <c r="G105" s="15" t="str">
        <f t="shared" si="11"/>
        <v/>
      </c>
      <c r="H105" s="15" t="str">
        <f>IF(OR(E105&lt;&gt;0,E106&lt;&gt;0,E107&lt;&gt;0),IF(E106&lt;&gt;1,IF(OR(E105&gt;4,E105=0),I86,IF(E105=1,I84,I85)),I86),"")</f>
        <v/>
      </c>
    </row>
    <row r="106" spans="1:16" x14ac:dyDescent="0.2">
      <c r="B106" s="15">
        <v>11</v>
      </c>
      <c r="C106" s="26">
        <f>A94-POWER(10,B106)*INT(A94/POWER(10,B106))</f>
        <v>567</v>
      </c>
      <c r="D106" s="15">
        <f t="shared" si="10"/>
        <v>0</v>
      </c>
      <c r="E106" s="15">
        <f t="shared" si="9"/>
        <v>0</v>
      </c>
      <c r="F106" s="15" t="str">
        <f>IF(E106&gt;=2,INDEX(D84:D93,E106+1),"")</f>
        <v/>
      </c>
      <c r="G106" s="15" t="str">
        <f t="shared" si="11"/>
        <v/>
      </c>
    </row>
    <row r="107" spans="1:16" x14ac:dyDescent="0.2">
      <c r="B107" s="15">
        <v>12</v>
      </c>
      <c r="C107" s="26">
        <f>A94-POWER(10,B107)*INT(A94/POWER(10,B107))</f>
        <v>567</v>
      </c>
      <c r="D107" s="15">
        <f t="shared" si="10"/>
        <v>0</v>
      </c>
      <c r="E107" s="15">
        <f t="shared" si="9"/>
        <v>0</v>
      </c>
      <c r="F107" s="15" t="str">
        <f>INDEX(E84:E93,E107+1)</f>
        <v/>
      </c>
      <c r="G107" s="15" t="str">
        <f t="shared" si="11"/>
        <v/>
      </c>
    </row>
    <row r="108" spans="1:16" x14ac:dyDescent="0.2">
      <c r="B108" s="29" t="s">
        <v>65</v>
      </c>
    </row>
    <row r="109" spans="1:16" s="1" customFormat="1" ht="12.75" collapsed="1" x14ac:dyDescent="0.2">
      <c r="A109" s="6" t="e">
        <f>Лист1!#REF!</f>
        <v>#REF!</v>
      </c>
      <c r="B109" s="7" t="s">
        <v>72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1:16" s="2" customFormat="1" ht="22.35" customHeight="1" x14ac:dyDescent="0.2">
      <c r="A110" s="9" t="e">
        <f>REPLACE(A122,1,2,UPPER(LEFT(A122,2)))</f>
        <v>#REF!</v>
      </c>
      <c r="B110" s="10" t="s">
        <v>73</v>
      </c>
      <c r="C110" s="11"/>
      <c r="D110" s="12" t="s">
        <v>2</v>
      </c>
      <c r="E110" s="12"/>
      <c r="F110" s="12"/>
      <c r="G110" s="12"/>
      <c r="H110" s="12"/>
      <c r="I110" s="11"/>
      <c r="J110" s="11"/>
      <c r="K110" s="13" t="s">
        <v>3</v>
      </c>
      <c r="L110" s="11"/>
      <c r="M110" s="11"/>
      <c r="N110" s="11"/>
      <c r="O110" s="11"/>
      <c r="P110" s="11"/>
    </row>
    <row r="111" spans="1:16" x14ac:dyDescent="0.2">
      <c r="A111" s="14">
        <v>0</v>
      </c>
      <c r="B111" s="15" t="str">
        <f>""</f>
        <v/>
      </c>
      <c r="C111" s="15" t="s">
        <v>4</v>
      </c>
      <c r="D111" s="15" t="str">
        <f>""</f>
        <v/>
      </c>
      <c r="E111" s="15" t="str">
        <f>""</f>
        <v/>
      </c>
      <c r="F111" s="15" t="s">
        <v>157</v>
      </c>
      <c r="G111" s="15" t="s">
        <v>6</v>
      </c>
      <c r="H111" s="15" t="s">
        <v>7</v>
      </c>
      <c r="I111" s="16" t="s">
        <v>8</v>
      </c>
      <c r="J111" s="16" t="s">
        <v>9</v>
      </c>
      <c r="K111" s="16" t="s">
        <v>10</v>
      </c>
    </row>
    <row r="112" spans="1:16" x14ac:dyDescent="0.2">
      <c r="A112" s="14">
        <v>1</v>
      </c>
      <c r="B112" s="17" t="s">
        <v>11</v>
      </c>
      <c r="C112" s="15" t="s">
        <v>12</v>
      </c>
      <c r="D112" s="15" t="str">
        <f>""</f>
        <v/>
      </c>
      <c r="E112" s="15" t="s">
        <v>13</v>
      </c>
      <c r="F112" s="15" t="s">
        <v>158</v>
      </c>
      <c r="G112" s="15" t="s">
        <v>15</v>
      </c>
      <c r="H112" s="15" t="s">
        <v>16</v>
      </c>
      <c r="I112" s="16" t="s">
        <v>17</v>
      </c>
      <c r="J112" s="16" t="s">
        <v>18</v>
      </c>
      <c r="K112" s="16" t="s">
        <v>19</v>
      </c>
    </row>
    <row r="113" spans="1:11" ht="33.75" x14ac:dyDescent="0.2">
      <c r="A113" s="14">
        <v>2</v>
      </c>
      <c r="B113" s="17" t="s">
        <v>20</v>
      </c>
      <c r="C113" s="15" t="s">
        <v>21</v>
      </c>
      <c r="D113" s="15" t="s">
        <v>22</v>
      </c>
      <c r="E113" s="15" t="s">
        <v>23</v>
      </c>
      <c r="F113" s="15" t="s">
        <v>159</v>
      </c>
      <c r="G113" s="15" t="s">
        <v>25</v>
      </c>
      <c r="H113" s="15" t="s">
        <v>26</v>
      </c>
      <c r="I113" s="16" t="s">
        <v>27</v>
      </c>
      <c r="J113" s="16" t="s">
        <v>28</v>
      </c>
      <c r="K113" s="16" t="s">
        <v>29</v>
      </c>
    </row>
    <row r="114" spans="1:11" x14ac:dyDescent="0.2">
      <c r="A114" s="14">
        <v>3</v>
      </c>
      <c r="B114" s="17" t="s">
        <v>30</v>
      </c>
      <c r="C114" s="15" t="s">
        <v>31</v>
      </c>
      <c r="D114" s="15" t="s">
        <v>32</v>
      </c>
      <c r="E114" s="15" t="s">
        <v>33</v>
      </c>
    </row>
    <row r="115" spans="1:11" x14ac:dyDescent="0.2">
      <c r="A115" s="14">
        <v>4</v>
      </c>
      <c r="B115" s="17" t="s">
        <v>34</v>
      </c>
      <c r="C115" s="15" t="s">
        <v>35</v>
      </c>
      <c r="D115" s="15" t="s">
        <v>36</v>
      </c>
      <c r="E115" s="15" t="s">
        <v>37</v>
      </c>
    </row>
    <row r="116" spans="1:11" x14ac:dyDescent="0.2">
      <c r="A116" s="14">
        <v>5</v>
      </c>
      <c r="B116" s="17" t="s">
        <v>38</v>
      </c>
      <c r="C116" s="15" t="s">
        <v>39</v>
      </c>
      <c r="D116" s="15" t="s">
        <v>40</v>
      </c>
      <c r="E116" s="15" t="s">
        <v>41</v>
      </c>
      <c r="F116" s="15" t="s">
        <v>42</v>
      </c>
    </row>
    <row r="117" spans="1:11" x14ac:dyDescent="0.2">
      <c r="A117" s="14">
        <v>6</v>
      </c>
      <c r="B117" s="17" t="s">
        <v>43</v>
      </c>
      <c r="C117" s="15" t="s">
        <v>44</v>
      </c>
      <c r="D117" s="15" t="s">
        <v>45</v>
      </c>
      <c r="E117" s="15" t="s">
        <v>46</v>
      </c>
      <c r="F117" s="15" t="s">
        <v>47</v>
      </c>
    </row>
    <row r="118" spans="1:11" x14ac:dyDescent="0.2">
      <c r="A118" s="14">
        <v>7</v>
      </c>
      <c r="B118" s="17" t="s">
        <v>48</v>
      </c>
      <c r="C118" s="15" t="s">
        <v>49</v>
      </c>
      <c r="D118" s="15" t="s">
        <v>50</v>
      </c>
      <c r="E118" s="15" t="s">
        <v>51</v>
      </c>
    </row>
    <row r="119" spans="1:11" x14ac:dyDescent="0.2">
      <c r="A119" s="14">
        <v>8</v>
      </c>
      <c r="B119" s="17" t="s">
        <v>52</v>
      </c>
      <c r="C119" s="15" t="s">
        <v>53</v>
      </c>
      <c r="D119" s="15" t="s">
        <v>54</v>
      </c>
      <c r="E119" s="15" t="s">
        <v>55</v>
      </c>
    </row>
    <row r="120" spans="1:11" x14ac:dyDescent="0.2">
      <c r="A120" s="14">
        <v>9</v>
      </c>
      <c r="B120" s="17" t="s">
        <v>56</v>
      </c>
      <c r="C120" s="15" t="s">
        <v>57</v>
      </c>
      <c r="D120" s="15" t="s">
        <v>58</v>
      </c>
      <c r="E120" s="15" t="s">
        <v>59</v>
      </c>
    </row>
    <row r="121" spans="1:11" x14ac:dyDescent="0.2">
      <c r="A121" s="6" t="e">
        <f>TRUNC(A109,2)</f>
        <v>#REF!</v>
      </c>
      <c r="B121" s="15">
        <v>-1</v>
      </c>
      <c r="C121" s="18" t="e">
        <f>A121-POWER(10,B121)*INT(A121/POWER(10,B121))</f>
        <v>#REF!</v>
      </c>
      <c r="D121" s="19" t="e">
        <f>C121</f>
        <v>#REF!</v>
      </c>
      <c r="E121" s="20" t="e">
        <f>ROUND(D121/POWER(10,B121-1),0)</f>
        <v>#REF!</v>
      </c>
    </row>
    <row r="122" spans="1:11" ht="10.15" customHeight="1" x14ac:dyDescent="0.2">
      <c r="A122" s="21" t="e">
        <f>CONCATENATE(G134,G133,G132,H132,G131,G130,G129,H129,G128,G127,G126,H126,G125,G124,G123,H123,TEXT(I123," 00"),J123)</f>
        <v>#REF!</v>
      </c>
      <c r="B122" s="15">
        <v>0</v>
      </c>
      <c r="C122" s="18" t="e">
        <f>A121-POWER(10,B122)*INT(A121/POWER(10,B122))</f>
        <v>#REF!</v>
      </c>
      <c r="D122" s="22" t="e">
        <f>C122-D121</f>
        <v>#REF!</v>
      </c>
      <c r="E122" s="20" t="e">
        <f t="shared" ref="E122:E134" si="12">D122/POWER(10,B122-1)</f>
        <v>#REF!</v>
      </c>
      <c r="F122" s="23" t="s">
        <v>60</v>
      </c>
      <c r="G122" s="23" t="s">
        <v>61</v>
      </c>
      <c r="H122" s="23" t="s">
        <v>62</v>
      </c>
      <c r="I122" s="24" t="s">
        <v>63</v>
      </c>
      <c r="J122" s="24"/>
      <c r="K122" s="25"/>
    </row>
    <row r="123" spans="1:11" x14ac:dyDescent="0.2">
      <c r="B123" s="15">
        <v>1</v>
      </c>
      <c r="C123" s="26" t="e">
        <f>A121-POWER(10,B123)*INT(A121/POWER(10,B123))</f>
        <v>#REF!</v>
      </c>
      <c r="D123" s="20" t="e">
        <f>C123-D122-D121</f>
        <v>#REF!</v>
      </c>
      <c r="E123" s="15" t="e">
        <f t="shared" si="12"/>
        <v>#REF!</v>
      </c>
      <c r="F123" s="15" t="e">
        <f>IF(E124&gt;=2,INDEX(B111:C120,E123+1,1),INDEX(B111:C120,E123+1,E124+1))</f>
        <v>#REF!</v>
      </c>
      <c r="G123" s="15" t="e">
        <f>F123</f>
        <v>#REF!</v>
      </c>
      <c r="H123" s="15" t="e">
        <f>IF(SUM(E123:E134)=0," ноль рублей",IF(E124&lt;&gt;1,IF(OR(E123&gt;4,E123=0),F113,IF(E123=1,F111,F112)),F113))</f>
        <v>#REF!</v>
      </c>
      <c r="I123" s="27" t="e">
        <f>C122*100</f>
        <v>#REF!</v>
      </c>
      <c r="J123" s="15" t="e">
        <f>IF(E122&lt;&gt;1,IF(OR(E121&gt;4,E121=0),K113,IF(E121=1,K111,K112)),K113)</f>
        <v>#REF!</v>
      </c>
    </row>
    <row r="124" spans="1:11" x14ac:dyDescent="0.2">
      <c r="A124" s="28" t="s">
        <v>64</v>
      </c>
      <c r="B124" s="15">
        <v>2</v>
      </c>
      <c r="C124" s="26" t="e">
        <f>A121-POWER(10,B124)*INT(A121/POWER(10,B124))</f>
        <v>#REF!</v>
      </c>
      <c r="D124" s="15" t="e">
        <f t="shared" ref="D124:D134" si="13">C124-C123</f>
        <v>#REF!</v>
      </c>
      <c r="E124" s="15" t="e">
        <f t="shared" si="12"/>
        <v>#REF!</v>
      </c>
      <c r="F124" s="15" t="e">
        <f>IF(E124&gt;=2,INDEX(D111:D120,E124+1),"")</f>
        <v>#REF!</v>
      </c>
      <c r="G124" s="15" t="e">
        <f>F124</f>
        <v>#REF!</v>
      </c>
    </row>
    <row r="125" spans="1:11" x14ac:dyDescent="0.2">
      <c r="B125" s="15">
        <v>3</v>
      </c>
      <c r="C125" s="26" t="e">
        <f>A121-POWER(10,B125)*INT(A121/POWER(10,B125))</f>
        <v>#REF!</v>
      </c>
      <c r="D125" s="15" t="e">
        <f t="shared" si="13"/>
        <v>#REF!</v>
      </c>
      <c r="E125" s="15" t="e">
        <f t="shared" si="12"/>
        <v>#REF!</v>
      </c>
      <c r="F125" s="15" t="e">
        <f>INDEX(E111:E120,E125+1)</f>
        <v>#REF!</v>
      </c>
      <c r="G125" s="15" t="e">
        <f>F125</f>
        <v>#REF!</v>
      </c>
    </row>
    <row r="126" spans="1:11" x14ac:dyDescent="0.2">
      <c r="B126" s="15">
        <v>4</v>
      </c>
      <c r="C126" s="26" t="e">
        <f>A121-POWER(10,B126)*INT(A121/POWER(10,B126))</f>
        <v>#REF!</v>
      </c>
      <c r="D126" s="15" t="e">
        <f t="shared" si="13"/>
        <v>#REF!</v>
      </c>
      <c r="E126" s="15" t="e">
        <f t="shared" si="12"/>
        <v>#REF!</v>
      </c>
      <c r="F126" s="15" t="e">
        <f>IF(E127&gt;=2,INDEX(B111:C120,E126+1,1),INDEX(B111:C120,E126+1,E127+1))</f>
        <v>#REF!</v>
      </c>
      <c r="G126" s="15" t="e">
        <f>IF(F126=" один",F116,IF(F126=" два",F117,F126))</f>
        <v>#REF!</v>
      </c>
      <c r="H126" s="15" t="e">
        <f>IF(OR(E128&lt;&gt;0,E127&lt;&gt;0,E126&lt;&gt;0),IF(E127&lt;&gt;1,IF(OR(E126&gt;4,E126=0),G113,IF(E126=1,G111,G112)),G113),"")</f>
        <v>#REF!</v>
      </c>
    </row>
    <row r="127" spans="1:11" x14ac:dyDescent="0.2">
      <c r="B127" s="15">
        <v>5</v>
      </c>
      <c r="C127" s="26" t="e">
        <f>A121-POWER(10,B127)*INT(A121/POWER(10,B127))</f>
        <v>#REF!</v>
      </c>
      <c r="D127" s="15" t="e">
        <f t="shared" si="13"/>
        <v>#REF!</v>
      </c>
      <c r="E127" s="15" t="e">
        <f t="shared" si="12"/>
        <v>#REF!</v>
      </c>
      <c r="F127" s="15" t="e">
        <f>IF(E127&gt;=2,INDEX(D111:D120,E127+1),"")</f>
        <v>#REF!</v>
      </c>
      <c r="G127" s="15" t="e">
        <f t="shared" ref="G127:G134" si="14">F127</f>
        <v>#REF!</v>
      </c>
    </row>
    <row r="128" spans="1:11" x14ac:dyDescent="0.2">
      <c r="B128" s="15">
        <v>6</v>
      </c>
      <c r="C128" s="26" t="e">
        <f>A121-POWER(10,B128)*INT(A121/POWER(10,B128))</f>
        <v>#REF!</v>
      </c>
      <c r="D128" s="15" t="e">
        <f t="shared" si="13"/>
        <v>#REF!</v>
      </c>
      <c r="E128" s="15" t="e">
        <f t="shared" si="12"/>
        <v>#REF!</v>
      </c>
      <c r="F128" s="15" t="e">
        <f>INDEX(E111:E120,E128+1)</f>
        <v>#REF!</v>
      </c>
      <c r="G128" s="15" t="e">
        <f t="shared" si="14"/>
        <v>#REF!</v>
      </c>
    </row>
    <row r="129" spans="1:16" x14ac:dyDescent="0.2">
      <c r="B129" s="15">
        <v>7</v>
      </c>
      <c r="C129" s="26" t="e">
        <f>A121-POWER(10,B129)*INT(A121/POWER(10,B129))</f>
        <v>#REF!</v>
      </c>
      <c r="D129" s="15" t="e">
        <f t="shared" si="13"/>
        <v>#REF!</v>
      </c>
      <c r="E129" s="15" t="e">
        <f t="shared" si="12"/>
        <v>#REF!</v>
      </c>
      <c r="F129" s="15" t="e">
        <f>IF(E130&gt;=2,INDEX(B111:C120,E129+1,1),INDEX(B111:C120,E129+1,E130+1))</f>
        <v>#REF!</v>
      </c>
      <c r="G129" s="15" t="e">
        <f t="shared" si="14"/>
        <v>#REF!</v>
      </c>
      <c r="H129" s="15" t="e">
        <f>IF(OR(E129&lt;&gt;0,E130&lt;&gt;0,E131&lt;&gt;0),IF(E130&lt;&gt;1,IF(OR(E129&gt;4,E129=0),H113,IF(E129=1,H111,H112)),H113),"")</f>
        <v>#REF!</v>
      </c>
    </row>
    <row r="130" spans="1:16" x14ac:dyDescent="0.2">
      <c r="B130" s="15">
        <v>8</v>
      </c>
      <c r="C130" s="26" t="e">
        <f>A121-POWER(10,B130)*INT(A121/POWER(10,B130))</f>
        <v>#REF!</v>
      </c>
      <c r="D130" s="15" t="e">
        <f t="shared" si="13"/>
        <v>#REF!</v>
      </c>
      <c r="E130" s="15" t="e">
        <f t="shared" si="12"/>
        <v>#REF!</v>
      </c>
      <c r="F130" s="15" t="e">
        <f>IF(E130&gt;=2,INDEX(D111:D120,E130+1),"")</f>
        <v>#REF!</v>
      </c>
      <c r="G130" s="15" t="e">
        <f t="shared" si="14"/>
        <v>#REF!</v>
      </c>
    </row>
    <row r="131" spans="1:16" x14ac:dyDescent="0.2">
      <c r="B131" s="15">
        <v>9</v>
      </c>
      <c r="C131" s="26" t="e">
        <f>A121-POWER(10,B131)*INT(A121/POWER(10,B131))</f>
        <v>#REF!</v>
      </c>
      <c r="D131" s="15" t="e">
        <f t="shared" si="13"/>
        <v>#REF!</v>
      </c>
      <c r="E131" s="15" t="e">
        <f t="shared" si="12"/>
        <v>#REF!</v>
      </c>
      <c r="F131" s="15" t="e">
        <f>INDEX(E111:E120,E131+1)</f>
        <v>#REF!</v>
      </c>
      <c r="G131" s="15" t="e">
        <f t="shared" si="14"/>
        <v>#REF!</v>
      </c>
    </row>
    <row r="132" spans="1:16" x14ac:dyDescent="0.2">
      <c r="B132" s="15">
        <v>10</v>
      </c>
      <c r="C132" s="26" t="e">
        <f>A121-POWER(10,B132)*INT(A121/POWER(10,B132))</f>
        <v>#REF!</v>
      </c>
      <c r="D132" s="15" t="e">
        <f t="shared" si="13"/>
        <v>#REF!</v>
      </c>
      <c r="E132" s="15" t="e">
        <f t="shared" si="12"/>
        <v>#REF!</v>
      </c>
      <c r="F132" s="15" t="e">
        <f>IF(E133&gt;=2,INDEX(B111:C120,E132+1,1),INDEX(B111:C120,E132+1,E133+1))</f>
        <v>#REF!</v>
      </c>
      <c r="G132" s="15" t="e">
        <f t="shared" si="14"/>
        <v>#REF!</v>
      </c>
      <c r="H132" s="15" t="e">
        <f>IF(OR(E132&lt;&gt;0,E133&lt;&gt;0,E134&lt;&gt;0),IF(E133&lt;&gt;1,IF(OR(E132&gt;4,E132=0),I113,IF(E132=1,I111,I112)),I113),"")</f>
        <v>#REF!</v>
      </c>
    </row>
    <row r="133" spans="1:16" x14ac:dyDescent="0.2">
      <c r="B133" s="15">
        <v>11</v>
      </c>
      <c r="C133" s="26" t="e">
        <f>A121-POWER(10,B133)*INT(A121/POWER(10,B133))</f>
        <v>#REF!</v>
      </c>
      <c r="D133" s="15" t="e">
        <f t="shared" si="13"/>
        <v>#REF!</v>
      </c>
      <c r="E133" s="15" t="e">
        <f t="shared" si="12"/>
        <v>#REF!</v>
      </c>
      <c r="F133" s="15" t="e">
        <f>IF(E133&gt;=2,INDEX(D111:D120,E133+1),"")</f>
        <v>#REF!</v>
      </c>
      <c r="G133" s="15" t="e">
        <f t="shared" si="14"/>
        <v>#REF!</v>
      </c>
    </row>
    <row r="134" spans="1:16" x14ac:dyDescent="0.2">
      <c r="B134" s="15">
        <v>12</v>
      </c>
      <c r="C134" s="26" t="e">
        <f>A121-POWER(10,B134)*INT(A121/POWER(10,B134))</f>
        <v>#REF!</v>
      </c>
      <c r="D134" s="15" t="e">
        <f t="shared" si="13"/>
        <v>#REF!</v>
      </c>
      <c r="E134" s="15" t="e">
        <f t="shared" si="12"/>
        <v>#REF!</v>
      </c>
      <c r="F134" s="15" t="e">
        <f>INDEX(E111:E120,E134+1)</f>
        <v>#REF!</v>
      </c>
      <c r="G134" s="15" t="e">
        <f t="shared" si="14"/>
        <v>#REF!</v>
      </c>
    </row>
    <row r="135" spans="1:16" x14ac:dyDescent="0.2">
      <c r="B135" s="29" t="s">
        <v>65</v>
      </c>
    </row>
    <row r="136" spans="1:16" s="1" customFormat="1" ht="12.75" collapsed="1" x14ac:dyDescent="0.2">
      <c r="A136" s="6">
        <v>213000987000.98999</v>
      </c>
      <c r="B136" s="7" t="s">
        <v>74</v>
      </c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1:16" s="2" customFormat="1" ht="22.35" customHeight="1" x14ac:dyDescent="0.2">
      <c r="A137" s="9" t="str">
        <f>REPLACE(A149,1,2,UPPER(LEFT(A149,2)))</f>
        <v xml:space="preserve"> Двести тринадцать миллиардов девятьсот восемьдесят семь тысяч рублей 99 копеек</v>
      </c>
      <c r="B137" s="10" t="s">
        <v>73</v>
      </c>
      <c r="C137" s="11"/>
      <c r="D137" s="12" t="s">
        <v>2</v>
      </c>
      <c r="E137" s="12"/>
      <c r="F137" s="12"/>
      <c r="G137" s="12"/>
      <c r="H137" s="12"/>
      <c r="I137" s="11"/>
      <c r="J137" s="11"/>
      <c r="K137" s="13" t="s">
        <v>3</v>
      </c>
      <c r="L137" s="11"/>
      <c r="M137" s="11"/>
      <c r="N137" s="11"/>
      <c r="O137" s="11"/>
      <c r="P137" s="11"/>
    </row>
    <row r="138" spans="1:16" x14ac:dyDescent="0.2">
      <c r="A138" s="14">
        <v>0</v>
      </c>
      <c r="B138" s="15" t="str">
        <f>""</f>
        <v/>
      </c>
      <c r="C138" s="15" t="s">
        <v>4</v>
      </c>
      <c r="D138" s="15" t="str">
        <f>""</f>
        <v/>
      </c>
      <c r="E138" s="15" t="str">
        <f>""</f>
        <v/>
      </c>
      <c r="F138" s="15" t="s">
        <v>5</v>
      </c>
      <c r="G138" s="15" t="s">
        <v>6</v>
      </c>
      <c r="H138" s="15" t="s">
        <v>7</v>
      </c>
      <c r="I138" s="16" t="s">
        <v>8</v>
      </c>
      <c r="J138" s="16" t="s">
        <v>9</v>
      </c>
      <c r="K138" s="16" t="s">
        <v>10</v>
      </c>
    </row>
    <row r="139" spans="1:16" x14ac:dyDescent="0.2">
      <c r="A139" s="14">
        <v>1</v>
      </c>
      <c r="B139" s="17" t="s">
        <v>11</v>
      </c>
      <c r="C139" s="15" t="s">
        <v>12</v>
      </c>
      <c r="D139" s="15" t="str">
        <f>""</f>
        <v/>
      </c>
      <c r="E139" s="15" t="s">
        <v>13</v>
      </c>
      <c r="F139" s="15" t="s">
        <v>14</v>
      </c>
      <c r="G139" s="15" t="s">
        <v>15</v>
      </c>
      <c r="H139" s="15" t="s">
        <v>16</v>
      </c>
      <c r="I139" s="16" t="s">
        <v>17</v>
      </c>
      <c r="J139" s="16" t="s">
        <v>18</v>
      </c>
      <c r="K139" s="16" t="s">
        <v>19</v>
      </c>
    </row>
    <row r="140" spans="1:16" ht="33.75" x14ac:dyDescent="0.2">
      <c r="A140" s="14">
        <v>2</v>
      </c>
      <c r="B140" s="17" t="s">
        <v>20</v>
      </c>
      <c r="C140" s="15" t="s">
        <v>21</v>
      </c>
      <c r="D140" s="15" t="s">
        <v>22</v>
      </c>
      <c r="E140" s="15" t="s">
        <v>23</v>
      </c>
      <c r="F140" s="15" t="s">
        <v>24</v>
      </c>
      <c r="G140" s="15" t="s">
        <v>25</v>
      </c>
      <c r="H140" s="15" t="s">
        <v>26</v>
      </c>
      <c r="I140" s="16" t="s">
        <v>27</v>
      </c>
      <c r="J140" s="16" t="s">
        <v>28</v>
      </c>
      <c r="K140" s="16" t="s">
        <v>29</v>
      </c>
    </row>
    <row r="141" spans="1:16" x14ac:dyDescent="0.2">
      <c r="A141" s="14">
        <v>3</v>
      </c>
      <c r="B141" s="17" t="s">
        <v>30</v>
      </c>
      <c r="C141" s="15" t="s">
        <v>31</v>
      </c>
      <c r="D141" s="15" t="s">
        <v>32</v>
      </c>
      <c r="E141" s="15" t="s">
        <v>33</v>
      </c>
    </row>
    <row r="142" spans="1:16" x14ac:dyDescent="0.2">
      <c r="A142" s="14">
        <v>4</v>
      </c>
      <c r="B142" s="17" t="s">
        <v>34</v>
      </c>
      <c r="C142" s="15" t="s">
        <v>35</v>
      </c>
      <c r="D142" s="15" t="s">
        <v>36</v>
      </c>
      <c r="E142" s="15" t="s">
        <v>37</v>
      </c>
    </row>
    <row r="143" spans="1:16" x14ac:dyDescent="0.2">
      <c r="A143" s="14">
        <v>5</v>
      </c>
      <c r="B143" s="17" t="s">
        <v>38</v>
      </c>
      <c r="C143" s="15" t="s">
        <v>39</v>
      </c>
      <c r="D143" s="15" t="s">
        <v>40</v>
      </c>
      <c r="E143" s="15" t="s">
        <v>41</v>
      </c>
      <c r="F143" s="15" t="s">
        <v>42</v>
      </c>
    </row>
    <row r="144" spans="1:16" x14ac:dyDescent="0.2">
      <c r="A144" s="14">
        <v>6</v>
      </c>
      <c r="B144" s="17" t="s">
        <v>43</v>
      </c>
      <c r="C144" s="15" t="s">
        <v>44</v>
      </c>
      <c r="D144" s="15" t="s">
        <v>45</v>
      </c>
      <c r="E144" s="15" t="s">
        <v>46</v>
      </c>
      <c r="F144" s="15" t="s">
        <v>47</v>
      </c>
    </row>
    <row r="145" spans="1:11" x14ac:dyDescent="0.2">
      <c r="A145" s="14">
        <v>7</v>
      </c>
      <c r="B145" s="17" t="s">
        <v>48</v>
      </c>
      <c r="C145" s="15" t="s">
        <v>49</v>
      </c>
      <c r="D145" s="15" t="s">
        <v>50</v>
      </c>
      <c r="E145" s="15" t="s">
        <v>51</v>
      </c>
    </row>
    <row r="146" spans="1:11" x14ac:dyDescent="0.2">
      <c r="A146" s="14">
        <v>8</v>
      </c>
      <c r="B146" s="17" t="s">
        <v>52</v>
      </c>
      <c r="C146" s="15" t="s">
        <v>53</v>
      </c>
      <c r="D146" s="15" t="s">
        <v>54</v>
      </c>
      <c r="E146" s="15" t="s">
        <v>55</v>
      </c>
    </row>
    <row r="147" spans="1:11" x14ac:dyDescent="0.2">
      <c r="A147" s="14">
        <v>9</v>
      </c>
      <c r="B147" s="17" t="s">
        <v>56</v>
      </c>
      <c r="C147" s="15" t="s">
        <v>57</v>
      </c>
      <c r="D147" s="15" t="s">
        <v>58</v>
      </c>
      <c r="E147" s="15" t="s">
        <v>59</v>
      </c>
    </row>
    <row r="148" spans="1:11" x14ac:dyDescent="0.2">
      <c r="A148" s="6">
        <f>TRUNC(A136,2)</f>
        <v>213000987000.98999</v>
      </c>
      <c r="B148" s="15">
        <v>-1</v>
      </c>
      <c r="C148" s="18">
        <f>A148-POWER(10,B148)*INT(A148/POWER(10,B148))</f>
        <v>0.09</v>
      </c>
      <c r="D148" s="19">
        <f>C148</f>
        <v>0.09</v>
      </c>
      <c r="E148" s="20">
        <f>ROUND(D148/POWER(10,B148-1),0)</f>
        <v>9</v>
      </c>
    </row>
    <row r="149" spans="1:11" ht="10.15" customHeight="1" x14ac:dyDescent="0.2">
      <c r="A149" s="21" t="str">
        <f>CONCATENATE(G161,G160,G159,H159,G158,G157,G156,H156,G155,G154,G153,H153,G152,G151,G150,H150,TEXT(I150," 00"),J150)</f>
        <v xml:space="preserve"> двести тринадцать миллиардов девятьсот восемьдесят семь тысяч рублей 99 копеек</v>
      </c>
      <c r="B149" s="15">
        <v>0</v>
      </c>
      <c r="C149" s="18">
        <f>A148-POWER(10,B149)*INT(A148/POWER(10,B149))</f>
        <v>0.99</v>
      </c>
      <c r="D149" s="22">
        <f>C149-D148</f>
        <v>0.9</v>
      </c>
      <c r="E149" s="20">
        <f t="shared" ref="E149:E161" si="15">D149/POWER(10,B149-1)</f>
        <v>9</v>
      </c>
      <c r="F149" s="23" t="s">
        <v>60</v>
      </c>
      <c r="G149" s="23" t="s">
        <v>61</v>
      </c>
      <c r="H149" s="23" t="s">
        <v>62</v>
      </c>
      <c r="I149" s="24" t="s">
        <v>63</v>
      </c>
      <c r="J149" s="24"/>
      <c r="K149" s="25"/>
    </row>
    <row r="150" spans="1:11" x14ac:dyDescent="0.2">
      <c r="B150" s="15">
        <v>1</v>
      </c>
      <c r="C150" s="26">
        <f>A148-POWER(10,B150)*INT(A148/POWER(10,B150))</f>
        <v>0.989990234375</v>
      </c>
      <c r="D150" s="20">
        <f>C150-D149-D148</f>
        <v>0</v>
      </c>
      <c r="E150" s="15">
        <f t="shared" si="15"/>
        <v>0</v>
      </c>
      <c r="F150" s="15" t="str">
        <f>IF(E151&gt;=2,INDEX(B138:C147,E150+1,1),INDEX(B138:C147,E150+1,E151+1))</f>
        <v/>
      </c>
      <c r="G150" s="15" t="str">
        <f>F150</f>
        <v/>
      </c>
      <c r="H150" s="15" t="str">
        <f>IF(SUM(E150:E161)=0," ноль рублей",IF(E151&lt;&gt;1,IF(OR(E150&gt;4,E150=0),F140,IF(E150=1,F138,F139)),F140))</f>
        <v xml:space="preserve"> рублей</v>
      </c>
      <c r="I150" s="27">
        <f>C149*100</f>
        <v>99</v>
      </c>
      <c r="J150" s="15" t="str">
        <f>IF(E149&lt;&gt;1,IF(OR(E148&gt;4,E148=0),K140,IF(E148=1,K138,K139)),K140)</f>
        <v xml:space="preserve"> копеек</v>
      </c>
    </row>
    <row r="151" spans="1:11" x14ac:dyDescent="0.2">
      <c r="A151" s="28" t="s">
        <v>64</v>
      </c>
      <c r="B151" s="15">
        <v>2</v>
      </c>
      <c r="C151" s="26">
        <f>A148-POWER(10,B151)*INT(A148/POWER(10,B151))</f>
        <v>0.989990234375</v>
      </c>
      <c r="D151" s="15">
        <f t="shared" ref="D151:D161" si="16">C151-C150</f>
        <v>0</v>
      </c>
      <c r="E151" s="15">
        <f t="shared" si="15"/>
        <v>0</v>
      </c>
      <c r="F151" s="15" t="str">
        <f>IF(E151&gt;=2,INDEX(D138:D147,E151+1),"")</f>
        <v/>
      </c>
      <c r="G151" s="15" t="str">
        <f>F151</f>
        <v/>
      </c>
    </row>
    <row r="152" spans="1:11" x14ac:dyDescent="0.2">
      <c r="B152" s="15">
        <v>3</v>
      </c>
      <c r="C152" s="26">
        <f>A148-POWER(10,B152)*INT(A148/POWER(10,B152))</f>
        <v>0.989990234375</v>
      </c>
      <c r="D152" s="15">
        <f t="shared" si="16"/>
        <v>0</v>
      </c>
      <c r="E152" s="15">
        <f t="shared" si="15"/>
        <v>0</v>
      </c>
      <c r="F152" s="15" t="str">
        <f>INDEX(E138:E147,E152+1)</f>
        <v/>
      </c>
      <c r="G152" s="15" t="str">
        <f>F152</f>
        <v/>
      </c>
    </row>
    <row r="153" spans="1:11" x14ac:dyDescent="0.2">
      <c r="B153" s="15">
        <v>4</v>
      </c>
      <c r="C153" s="26">
        <f>A148-POWER(10,B153)*INT(A148/POWER(10,B153))</f>
        <v>7000.9899902343705</v>
      </c>
      <c r="D153" s="15">
        <f t="shared" si="16"/>
        <v>7000</v>
      </c>
      <c r="E153" s="15">
        <f t="shared" si="15"/>
        <v>7</v>
      </c>
      <c r="F153" s="15" t="str">
        <f>IF(E154&gt;=2,INDEX(B138:C147,E153+1,1),INDEX(B138:C147,E153+1,E154+1))</f>
        <v xml:space="preserve"> семь</v>
      </c>
      <c r="G153" s="15" t="str">
        <f>IF(F153=" один",F143,IF(F153=" два",F144,F153))</f>
        <v xml:space="preserve"> семь</v>
      </c>
      <c r="H153" s="15" t="str">
        <f>IF(OR(E155&lt;&gt;0,E154&lt;&gt;0,E153&lt;&gt;0),IF(E154&lt;&gt;1,IF(OR(E153&gt;4,E153=0),G140,IF(E153=1,G138,G139)),G140),"")</f>
        <v xml:space="preserve"> тысяч</v>
      </c>
    </row>
    <row r="154" spans="1:11" x14ac:dyDescent="0.2">
      <c r="B154" s="15">
        <v>5</v>
      </c>
      <c r="C154" s="26">
        <f>A148-POWER(10,B154)*INT(A148/POWER(10,B154))</f>
        <v>87000.989990234404</v>
      </c>
      <c r="D154" s="15">
        <f t="shared" si="16"/>
        <v>80000</v>
      </c>
      <c r="E154" s="15">
        <f t="shared" si="15"/>
        <v>8</v>
      </c>
      <c r="F154" s="15" t="str">
        <f>IF(E154&gt;=2,INDEX(D138:D147,E154+1),"")</f>
        <v xml:space="preserve"> восемьдесят</v>
      </c>
      <c r="G154" s="15" t="str">
        <f t="shared" ref="G154:G161" si="17">F154</f>
        <v xml:space="preserve"> восемьдесят</v>
      </c>
    </row>
    <row r="155" spans="1:11" x14ac:dyDescent="0.2">
      <c r="B155" s="15">
        <v>6</v>
      </c>
      <c r="C155" s="26">
        <f>A148-POWER(10,B155)*INT(A148/POWER(10,B155))</f>
        <v>987000.98999023403</v>
      </c>
      <c r="D155" s="15">
        <f t="shared" si="16"/>
        <v>900000</v>
      </c>
      <c r="E155" s="15">
        <f t="shared" si="15"/>
        <v>9</v>
      </c>
      <c r="F155" s="15" t="str">
        <f>INDEX(E138:E147,E155+1)</f>
        <v xml:space="preserve"> девятьсот</v>
      </c>
      <c r="G155" s="15" t="str">
        <f t="shared" si="17"/>
        <v xml:space="preserve"> девятьсот</v>
      </c>
    </row>
    <row r="156" spans="1:11" x14ac:dyDescent="0.2">
      <c r="B156" s="15">
        <v>7</v>
      </c>
      <c r="C156" s="26">
        <f>A148-POWER(10,B156)*INT(A148/POWER(10,B156))</f>
        <v>987000.98999023403</v>
      </c>
      <c r="D156" s="15">
        <f t="shared" si="16"/>
        <v>0</v>
      </c>
      <c r="E156" s="15">
        <f t="shared" si="15"/>
        <v>0</v>
      </c>
      <c r="F156" s="15" t="str">
        <f>IF(E157&gt;=2,INDEX(B138:C147,E156+1,1),INDEX(B138:C147,E156+1,E157+1))</f>
        <v/>
      </c>
      <c r="G156" s="15" t="str">
        <f t="shared" si="17"/>
        <v/>
      </c>
      <c r="H156" s="15" t="str">
        <f>IF(OR(E156&lt;&gt;0,E157&lt;&gt;0,E158&lt;&gt;0),IF(E157&lt;&gt;1,IF(OR(E156&gt;4,E156=0),H140,IF(E156=1,H138,H139)),H140),"")</f>
        <v/>
      </c>
    </row>
    <row r="157" spans="1:11" x14ac:dyDescent="0.2">
      <c r="B157" s="15">
        <v>8</v>
      </c>
      <c r="C157" s="26">
        <f>A148-POWER(10,B157)*INT(A148/POWER(10,B157))</f>
        <v>987000.98999023403</v>
      </c>
      <c r="D157" s="15">
        <f t="shared" si="16"/>
        <v>0</v>
      </c>
      <c r="E157" s="15">
        <f t="shared" si="15"/>
        <v>0</v>
      </c>
      <c r="F157" s="15" t="str">
        <f>IF(E157&gt;=2,INDEX(D138:D147,E157+1),"")</f>
        <v/>
      </c>
      <c r="G157" s="15" t="str">
        <f t="shared" si="17"/>
        <v/>
      </c>
    </row>
    <row r="158" spans="1:11" x14ac:dyDescent="0.2">
      <c r="B158" s="15">
        <v>9</v>
      </c>
      <c r="C158" s="26">
        <f>A148-POWER(10,B158)*INT(A148/POWER(10,B158))</f>
        <v>987000.98999023403</v>
      </c>
      <c r="D158" s="15">
        <f t="shared" si="16"/>
        <v>0</v>
      </c>
      <c r="E158" s="15">
        <f t="shared" si="15"/>
        <v>0</v>
      </c>
      <c r="F158" s="15" t="str">
        <f>INDEX(E138:E147,E158+1)</f>
        <v/>
      </c>
      <c r="G158" s="15" t="str">
        <f t="shared" si="17"/>
        <v/>
      </c>
    </row>
    <row r="159" spans="1:11" x14ac:dyDescent="0.2">
      <c r="B159" s="15">
        <v>10</v>
      </c>
      <c r="C159" s="26">
        <f>A148-POWER(10,B159)*INT(A148/POWER(10,B159))</f>
        <v>3000987000.9899902</v>
      </c>
      <c r="D159" s="15">
        <f t="shared" si="16"/>
        <v>3000000000</v>
      </c>
      <c r="E159" s="15">
        <f t="shared" si="15"/>
        <v>3</v>
      </c>
      <c r="F159" s="15" t="str">
        <f>IF(E160&gt;=2,INDEX(B138:C147,E159+1,1),INDEX(B138:C147,E159+1,E160+1))</f>
        <v xml:space="preserve"> тринадцать</v>
      </c>
      <c r="G159" s="15" t="str">
        <f t="shared" si="17"/>
        <v xml:space="preserve"> тринадцать</v>
      </c>
      <c r="H159" s="15" t="str">
        <f>IF(OR(E159&lt;&gt;0,E160&lt;&gt;0,E161&lt;&gt;0),IF(E160&lt;&gt;1,IF(OR(E159&gt;4,E159=0),I140,IF(E159=1,I138,I139)),I140),"")</f>
        <v xml:space="preserve"> миллиардов</v>
      </c>
    </row>
    <row r="160" spans="1:11" x14ac:dyDescent="0.2">
      <c r="B160" s="15">
        <v>11</v>
      </c>
      <c r="C160" s="26">
        <f>A148-POWER(10,B160)*INT(A148/POWER(10,B160))</f>
        <v>13000987000.99</v>
      </c>
      <c r="D160" s="15">
        <f t="shared" si="16"/>
        <v>10000000000</v>
      </c>
      <c r="E160" s="15">
        <f t="shared" si="15"/>
        <v>1</v>
      </c>
      <c r="F160" s="15" t="str">
        <f>IF(E160&gt;=2,INDEX(D138:D147,E160+1),"")</f>
        <v/>
      </c>
      <c r="G160" s="15" t="str">
        <f t="shared" si="17"/>
        <v/>
      </c>
    </row>
    <row r="161" spans="1:16" x14ac:dyDescent="0.2">
      <c r="B161" s="15">
        <v>12</v>
      </c>
      <c r="C161" s="26">
        <f>A148-POWER(10,B161)*INT(A148/POWER(10,B161))</f>
        <v>213000987000.98999</v>
      </c>
      <c r="D161" s="15">
        <f t="shared" si="16"/>
        <v>200000000000</v>
      </c>
      <c r="E161" s="15">
        <f t="shared" si="15"/>
        <v>2</v>
      </c>
      <c r="F161" s="15" t="str">
        <f>INDEX(E138:E147,E161+1)</f>
        <v xml:space="preserve"> двести</v>
      </c>
      <c r="G161" s="15" t="str">
        <f t="shared" si="17"/>
        <v xml:space="preserve"> двести</v>
      </c>
    </row>
    <row r="162" spans="1:16" x14ac:dyDescent="0.2">
      <c r="B162" s="29" t="s">
        <v>65</v>
      </c>
    </row>
    <row r="163" spans="1:16" s="1" customFormat="1" ht="12.75" collapsed="1" x14ac:dyDescent="0.2">
      <c r="A163" s="6">
        <v>213000987000.98999</v>
      </c>
      <c r="B163" s="7" t="s">
        <v>75</v>
      </c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 spans="1:16" s="2" customFormat="1" ht="22.35" customHeight="1" x14ac:dyDescent="0.2">
      <c r="A164" s="9" t="str">
        <f>REPLACE(A176,1,2,UPPER(LEFT(A176,2)))</f>
        <v xml:space="preserve"> Двести тринадцать миллиардов девятьсот восемьдесят семь тысяч рублей 99 копеек</v>
      </c>
      <c r="B164" s="10" t="s">
        <v>73</v>
      </c>
      <c r="C164" s="11"/>
      <c r="D164" s="12" t="s">
        <v>2</v>
      </c>
      <c r="E164" s="12"/>
      <c r="F164" s="12"/>
      <c r="G164" s="12"/>
      <c r="H164" s="12"/>
      <c r="I164" s="11"/>
      <c r="J164" s="11"/>
      <c r="K164" s="13" t="s">
        <v>3</v>
      </c>
      <c r="L164" s="11"/>
      <c r="M164" s="11"/>
      <c r="N164" s="11"/>
      <c r="O164" s="11"/>
      <c r="P164" s="11"/>
    </row>
    <row r="165" spans="1:16" x14ac:dyDescent="0.2">
      <c r="A165" s="14">
        <v>0</v>
      </c>
      <c r="B165" s="15" t="str">
        <f>""</f>
        <v/>
      </c>
      <c r="C165" s="15" t="s">
        <v>4</v>
      </c>
      <c r="D165" s="15" t="str">
        <f>""</f>
        <v/>
      </c>
      <c r="E165" s="15" t="str">
        <f>""</f>
        <v/>
      </c>
      <c r="F165" s="15" t="s">
        <v>5</v>
      </c>
      <c r="G165" s="15" t="s">
        <v>6</v>
      </c>
      <c r="H165" s="15" t="s">
        <v>7</v>
      </c>
      <c r="I165" s="16" t="s">
        <v>8</v>
      </c>
      <c r="J165" s="16" t="s">
        <v>9</v>
      </c>
      <c r="K165" s="16" t="s">
        <v>10</v>
      </c>
    </row>
    <row r="166" spans="1:16" x14ac:dyDescent="0.2">
      <c r="A166" s="14">
        <v>1</v>
      </c>
      <c r="B166" s="17" t="s">
        <v>11</v>
      </c>
      <c r="C166" s="15" t="s">
        <v>12</v>
      </c>
      <c r="D166" s="15" t="str">
        <f>""</f>
        <v/>
      </c>
      <c r="E166" s="15" t="s">
        <v>13</v>
      </c>
      <c r="F166" s="15" t="s">
        <v>14</v>
      </c>
      <c r="G166" s="15" t="s">
        <v>15</v>
      </c>
      <c r="H166" s="15" t="s">
        <v>16</v>
      </c>
      <c r="I166" s="16" t="s">
        <v>17</v>
      </c>
      <c r="J166" s="16" t="s">
        <v>18</v>
      </c>
      <c r="K166" s="16" t="s">
        <v>19</v>
      </c>
    </row>
    <row r="167" spans="1:16" ht="33.75" x14ac:dyDescent="0.2">
      <c r="A167" s="14">
        <v>2</v>
      </c>
      <c r="B167" s="17" t="s">
        <v>20</v>
      </c>
      <c r="C167" s="15" t="s">
        <v>21</v>
      </c>
      <c r="D167" s="15" t="s">
        <v>22</v>
      </c>
      <c r="E167" s="15" t="s">
        <v>23</v>
      </c>
      <c r="F167" s="15" t="s">
        <v>24</v>
      </c>
      <c r="G167" s="15" t="s">
        <v>25</v>
      </c>
      <c r="H167" s="15" t="s">
        <v>26</v>
      </c>
      <c r="I167" s="16" t="s">
        <v>27</v>
      </c>
      <c r="J167" s="16" t="s">
        <v>28</v>
      </c>
      <c r="K167" s="16" t="s">
        <v>29</v>
      </c>
    </row>
    <row r="168" spans="1:16" x14ac:dyDescent="0.2">
      <c r="A168" s="14">
        <v>3</v>
      </c>
      <c r="B168" s="17" t="s">
        <v>30</v>
      </c>
      <c r="C168" s="15" t="s">
        <v>31</v>
      </c>
      <c r="D168" s="15" t="s">
        <v>32</v>
      </c>
      <c r="E168" s="15" t="s">
        <v>33</v>
      </c>
    </row>
    <row r="169" spans="1:16" x14ac:dyDescent="0.2">
      <c r="A169" s="14">
        <v>4</v>
      </c>
      <c r="B169" s="17" t="s">
        <v>34</v>
      </c>
      <c r="C169" s="15" t="s">
        <v>35</v>
      </c>
      <c r="D169" s="15" t="s">
        <v>36</v>
      </c>
      <c r="E169" s="15" t="s">
        <v>37</v>
      </c>
    </row>
    <row r="170" spans="1:16" x14ac:dyDescent="0.2">
      <c r="A170" s="14">
        <v>5</v>
      </c>
      <c r="B170" s="17" t="s">
        <v>38</v>
      </c>
      <c r="C170" s="15" t="s">
        <v>39</v>
      </c>
      <c r="D170" s="15" t="s">
        <v>40</v>
      </c>
      <c r="E170" s="15" t="s">
        <v>41</v>
      </c>
      <c r="F170" s="15" t="s">
        <v>42</v>
      </c>
    </row>
    <row r="171" spans="1:16" x14ac:dyDescent="0.2">
      <c r="A171" s="14">
        <v>6</v>
      </c>
      <c r="B171" s="17" t="s">
        <v>43</v>
      </c>
      <c r="C171" s="15" t="s">
        <v>44</v>
      </c>
      <c r="D171" s="15" t="s">
        <v>45</v>
      </c>
      <c r="E171" s="15" t="s">
        <v>46</v>
      </c>
      <c r="F171" s="15" t="s">
        <v>47</v>
      </c>
    </row>
    <row r="172" spans="1:16" x14ac:dyDescent="0.2">
      <c r="A172" s="14">
        <v>7</v>
      </c>
      <c r="B172" s="17" t="s">
        <v>48</v>
      </c>
      <c r="C172" s="15" t="s">
        <v>49</v>
      </c>
      <c r="D172" s="15" t="s">
        <v>50</v>
      </c>
      <c r="E172" s="15" t="s">
        <v>51</v>
      </c>
    </row>
    <row r="173" spans="1:16" x14ac:dyDescent="0.2">
      <c r="A173" s="14">
        <v>8</v>
      </c>
      <c r="B173" s="17" t="s">
        <v>52</v>
      </c>
      <c r="C173" s="15" t="s">
        <v>53</v>
      </c>
      <c r="D173" s="15" t="s">
        <v>54</v>
      </c>
      <c r="E173" s="15" t="s">
        <v>55</v>
      </c>
    </row>
    <row r="174" spans="1:16" x14ac:dyDescent="0.2">
      <c r="A174" s="14">
        <v>9</v>
      </c>
      <c r="B174" s="17" t="s">
        <v>56</v>
      </c>
      <c r="C174" s="15" t="s">
        <v>57</v>
      </c>
      <c r="D174" s="15" t="s">
        <v>58</v>
      </c>
      <c r="E174" s="15" t="s">
        <v>59</v>
      </c>
    </row>
    <row r="175" spans="1:16" x14ac:dyDescent="0.2">
      <c r="A175" s="6">
        <f>TRUNC(A163,2)</f>
        <v>213000987000.98999</v>
      </c>
      <c r="B175" s="15">
        <v>-1</v>
      </c>
      <c r="C175" s="18">
        <f>A175-POWER(10,B175)*INT(A175/POWER(10,B175))</f>
        <v>0.09</v>
      </c>
      <c r="D175" s="19">
        <f>C175</f>
        <v>0.09</v>
      </c>
      <c r="E175" s="20">
        <f>ROUND(D175/POWER(10,B175-1),0)</f>
        <v>9</v>
      </c>
    </row>
    <row r="176" spans="1:16" ht="10.15" customHeight="1" x14ac:dyDescent="0.2">
      <c r="A176" s="21" t="str">
        <f>CONCATENATE(G188,G187,G186,H186,G185,G184,G183,H183,G182,G181,G180,H180,G179,G178,G177,H177,TEXT(I177," 00"),J177)</f>
        <v xml:space="preserve"> двести тринадцать миллиардов девятьсот восемьдесят семь тысяч рублей 99 копеек</v>
      </c>
      <c r="B176" s="15">
        <v>0</v>
      </c>
      <c r="C176" s="18">
        <f>A175-POWER(10,B176)*INT(A175/POWER(10,B176))</f>
        <v>0.99</v>
      </c>
      <c r="D176" s="22">
        <f>C176-D175</f>
        <v>0.9</v>
      </c>
      <c r="E176" s="20">
        <f t="shared" ref="E176:E188" si="18">D176/POWER(10,B176-1)</f>
        <v>9</v>
      </c>
      <c r="F176" s="23" t="s">
        <v>60</v>
      </c>
      <c r="G176" s="23" t="s">
        <v>61</v>
      </c>
      <c r="H176" s="23" t="s">
        <v>62</v>
      </c>
      <c r="I176" s="24" t="s">
        <v>63</v>
      </c>
      <c r="J176" s="24"/>
      <c r="K176" s="25"/>
    </row>
    <row r="177" spans="1:10" x14ac:dyDescent="0.2">
      <c r="B177" s="15">
        <v>1</v>
      </c>
      <c r="C177" s="26">
        <f>A175-POWER(10,B177)*INT(A175/POWER(10,B177))</f>
        <v>0.989990234375</v>
      </c>
      <c r="D177" s="20">
        <f>C177-D176-D175</f>
        <v>0</v>
      </c>
      <c r="E177" s="15">
        <f t="shared" si="18"/>
        <v>0</v>
      </c>
      <c r="F177" s="15" t="str">
        <f>IF(E178&gt;=2,INDEX(B165:C174,E177+1,1),INDEX(B165:C174,E177+1,E178+1))</f>
        <v/>
      </c>
      <c r="G177" s="15" t="str">
        <f>F177</f>
        <v/>
      </c>
      <c r="H177" s="15" t="str">
        <f>IF(SUM(E177:E188)=0," ноль рублей",IF(E178&lt;&gt;1,IF(OR(E177&gt;4,E177=0),F167,IF(E177=1,F165,F166)),F167))</f>
        <v xml:space="preserve"> рублей</v>
      </c>
      <c r="I177" s="27">
        <f>C176*100</f>
        <v>99</v>
      </c>
      <c r="J177" s="15" t="str">
        <f>IF(E176&lt;&gt;1,IF(OR(E175&gt;4,E175=0),K167,IF(E175=1,K165,K166)),K167)</f>
        <v xml:space="preserve"> копеек</v>
      </c>
    </row>
    <row r="178" spans="1:10" x14ac:dyDescent="0.2">
      <c r="A178" s="28" t="s">
        <v>64</v>
      </c>
      <c r="B178" s="15">
        <v>2</v>
      </c>
      <c r="C178" s="26">
        <f>A175-POWER(10,B178)*INT(A175/POWER(10,B178))</f>
        <v>0.989990234375</v>
      </c>
      <c r="D178" s="15">
        <f t="shared" ref="D178:D188" si="19">C178-C177</f>
        <v>0</v>
      </c>
      <c r="E178" s="15">
        <f t="shared" si="18"/>
        <v>0</v>
      </c>
      <c r="F178" s="15" t="str">
        <f>IF(E178&gt;=2,INDEX(D165:D174,E178+1),"")</f>
        <v/>
      </c>
      <c r="G178" s="15" t="str">
        <f>F178</f>
        <v/>
      </c>
    </row>
    <row r="179" spans="1:10" x14ac:dyDescent="0.2">
      <c r="B179" s="15">
        <v>3</v>
      </c>
      <c r="C179" s="26">
        <f>A175-POWER(10,B179)*INT(A175/POWER(10,B179))</f>
        <v>0.989990234375</v>
      </c>
      <c r="D179" s="15">
        <f t="shared" si="19"/>
        <v>0</v>
      </c>
      <c r="E179" s="15">
        <f t="shared" si="18"/>
        <v>0</v>
      </c>
      <c r="F179" s="15" t="str">
        <f>INDEX(E165:E174,E179+1)</f>
        <v/>
      </c>
      <c r="G179" s="15" t="str">
        <f>F179</f>
        <v/>
      </c>
    </row>
    <row r="180" spans="1:10" x14ac:dyDescent="0.2">
      <c r="B180" s="15">
        <v>4</v>
      </c>
      <c r="C180" s="26">
        <f>A175-POWER(10,B180)*INT(A175/POWER(10,B180))</f>
        <v>7000.9899902343705</v>
      </c>
      <c r="D180" s="15">
        <f t="shared" si="19"/>
        <v>7000</v>
      </c>
      <c r="E180" s="15">
        <f t="shared" si="18"/>
        <v>7</v>
      </c>
      <c r="F180" s="15" t="str">
        <f>IF(E181&gt;=2,INDEX(B165:C174,E180+1,1),INDEX(B165:C174,E180+1,E181+1))</f>
        <v xml:space="preserve"> семь</v>
      </c>
      <c r="G180" s="15" t="str">
        <f>IF(F180=" один",F170,IF(F180=" два",F171,F180))</f>
        <v xml:space="preserve"> семь</v>
      </c>
      <c r="H180" s="15" t="str">
        <f>IF(OR(E182&lt;&gt;0,E181&lt;&gt;0,E180&lt;&gt;0),IF(E181&lt;&gt;1,IF(OR(E180&gt;4,E180=0),G167,IF(E180=1,G165,G166)),G167),"")</f>
        <v xml:space="preserve"> тысяч</v>
      </c>
    </row>
    <row r="181" spans="1:10" x14ac:dyDescent="0.2">
      <c r="B181" s="15">
        <v>5</v>
      </c>
      <c r="C181" s="26">
        <f>A175-POWER(10,B181)*INT(A175/POWER(10,B181))</f>
        <v>87000.989990234404</v>
      </c>
      <c r="D181" s="15">
        <f t="shared" si="19"/>
        <v>80000</v>
      </c>
      <c r="E181" s="15">
        <f t="shared" si="18"/>
        <v>8</v>
      </c>
      <c r="F181" s="15" t="str">
        <f>IF(E181&gt;=2,INDEX(D165:D174,E181+1),"")</f>
        <v xml:space="preserve"> восемьдесят</v>
      </c>
      <c r="G181" s="15" t="str">
        <f t="shared" ref="G181:G188" si="20">F181</f>
        <v xml:space="preserve"> восемьдесят</v>
      </c>
    </row>
    <row r="182" spans="1:10" x14ac:dyDescent="0.2">
      <c r="B182" s="15">
        <v>6</v>
      </c>
      <c r="C182" s="26">
        <f>A175-POWER(10,B182)*INT(A175/POWER(10,B182))</f>
        <v>987000.98999023403</v>
      </c>
      <c r="D182" s="15">
        <f t="shared" si="19"/>
        <v>900000</v>
      </c>
      <c r="E182" s="15">
        <f t="shared" si="18"/>
        <v>9</v>
      </c>
      <c r="F182" s="15" t="str">
        <f>INDEX(E165:E174,E182+1)</f>
        <v xml:space="preserve"> девятьсот</v>
      </c>
      <c r="G182" s="15" t="str">
        <f t="shared" si="20"/>
        <v xml:space="preserve"> девятьсот</v>
      </c>
    </row>
    <row r="183" spans="1:10" x14ac:dyDescent="0.2">
      <c r="B183" s="15">
        <v>7</v>
      </c>
      <c r="C183" s="26">
        <f>A175-POWER(10,B183)*INT(A175/POWER(10,B183))</f>
        <v>987000.98999023403</v>
      </c>
      <c r="D183" s="15">
        <f t="shared" si="19"/>
        <v>0</v>
      </c>
      <c r="E183" s="15">
        <f t="shared" si="18"/>
        <v>0</v>
      </c>
      <c r="F183" s="15" t="str">
        <f>IF(E184&gt;=2,INDEX(B165:C174,E183+1,1),INDEX(B165:C174,E183+1,E184+1))</f>
        <v/>
      </c>
      <c r="G183" s="15" t="str">
        <f t="shared" si="20"/>
        <v/>
      </c>
      <c r="H183" s="15" t="str">
        <f>IF(OR(E183&lt;&gt;0,E184&lt;&gt;0,E185&lt;&gt;0),IF(E184&lt;&gt;1,IF(OR(E183&gt;4,E183=0),H167,IF(E183=1,H165,H166)),H167),"")</f>
        <v/>
      </c>
    </row>
    <row r="184" spans="1:10" x14ac:dyDescent="0.2">
      <c r="B184" s="15">
        <v>8</v>
      </c>
      <c r="C184" s="26">
        <f>A175-POWER(10,B184)*INT(A175/POWER(10,B184))</f>
        <v>987000.98999023403</v>
      </c>
      <c r="D184" s="15">
        <f t="shared" si="19"/>
        <v>0</v>
      </c>
      <c r="E184" s="15">
        <f t="shared" si="18"/>
        <v>0</v>
      </c>
      <c r="F184" s="15" t="str">
        <f>IF(E184&gt;=2,INDEX(D165:D174,E184+1),"")</f>
        <v/>
      </c>
      <c r="G184" s="15" t="str">
        <f t="shared" si="20"/>
        <v/>
      </c>
    </row>
    <row r="185" spans="1:10" x14ac:dyDescent="0.2">
      <c r="B185" s="15">
        <v>9</v>
      </c>
      <c r="C185" s="26">
        <f>A175-POWER(10,B185)*INT(A175/POWER(10,B185))</f>
        <v>987000.98999023403</v>
      </c>
      <c r="D185" s="15">
        <f t="shared" si="19"/>
        <v>0</v>
      </c>
      <c r="E185" s="15">
        <f t="shared" si="18"/>
        <v>0</v>
      </c>
      <c r="F185" s="15" t="str">
        <f>INDEX(E165:E174,E185+1)</f>
        <v/>
      </c>
      <c r="G185" s="15" t="str">
        <f t="shared" si="20"/>
        <v/>
      </c>
    </row>
    <row r="186" spans="1:10" x14ac:dyDescent="0.2">
      <c r="B186" s="15">
        <v>10</v>
      </c>
      <c r="C186" s="26">
        <f>A175-POWER(10,B186)*INT(A175/POWER(10,B186))</f>
        <v>3000987000.9899902</v>
      </c>
      <c r="D186" s="15">
        <f t="shared" si="19"/>
        <v>3000000000</v>
      </c>
      <c r="E186" s="15">
        <f t="shared" si="18"/>
        <v>3</v>
      </c>
      <c r="F186" s="15" t="str">
        <f>IF(E187&gt;=2,INDEX(B165:C174,E186+1,1),INDEX(B165:C174,E186+1,E187+1))</f>
        <v xml:space="preserve"> тринадцать</v>
      </c>
      <c r="G186" s="15" t="str">
        <f t="shared" si="20"/>
        <v xml:space="preserve"> тринадцать</v>
      </c>
      <c r="H186" s="15" t="str">
        <f>IF(OR(E186&lt;&gt;0,E187&lt;&gt;0,E188&lt;&gt;0),IF(E187&lt;&gt;1,IF(OR(E186&gt;4,E186=0),I167,IF(E186=1,I165,I166)),I167),"")</f>
        <v xml:space="preserve"> миллиардов</v>
      </c>
    </row>
    <row r="187" spans="1:10" x14ac:dyDescent="0.2">
      <c r="B187" s="15">
        <v>11</v>
      </c>
      <c r="C187" s="26">
        <f>A175-POWER(10,B187)*INT(A175/POWER(10,B187))</f>
        <v>13000987000.99</v>
      </c>
      <c r="D187" s="15">
        <f t="shared" si="19"/>
        <v>10000000000</v>
      </c>
      <c r="E187" s="15">
        <f t="shared" si="18"/>
        <v>1</v>
      </c>
      <c r="F187" s="15" t="str">
        <f>IF(E187&gt;=2,INDEX(D165:D174,E187+1),"")</f>
        <v/>
      </c>
      <c r="G187" s="15" t="str">
        <f t="shared" si="20"/>
        <v/>
      </c>
    </row>
    <row r="188" spans="1:10" x14ac:dyDescent="0.2">
      <c r="B188" s="15">
        <v>12</v>
      </c>
      <c r="C188" s="26">
        <f>A175-POWER(10,B188)*INT(A175/POWER(10,B188))</f>
        <v>213000987000.98999</v>
      </c>
      <c r="D188" s="15">
        <f t="shared" si="19"/>
        <v>200000000000</v>
      </c>
      <c r="E188" s="15">
        <f t="shared" si="18"/>
        <v>2</v>
      </c>
      <c r="F188" s="15" t="str">
        <f>INDEX(E165:E174,E188+1)</f>
        <v xml:space="preserve"> двести</v>
      </c>
      <c r="G188" s="15" t="str">
        <f t="shared" si="20"/>
        <v xml:space="preserve"> двести</v>
      </c>
    </row>
    <row r="189" spans="1:10" x14ac:dyDescent="0.2">
      <c r="B189" s="29" t="s">
        <v>65</v>
      </c>
    </row>
    <row r="190" spans="1:10" ht="12.75" collapsed="1" x14ac:dyDescent="0.2">
      <c r="A190" s="30">
        <f ca="1">TODAY()</f>
        <v>44306</v>
      </c>
      <c r="B190" s="31" t="s">
        <v>76</v>
      </c>
    </row>
    <row r="191" spans="1:10" ht="12.75" x14ac:dyDescent="0.2">
      <c r="B191" s="8" t="s">
        <v>77</v>
      </c>
    </row>
    <row r="192" spans="1:10" ht="12.75" x14ac:dyDescent="0.2">
      <c r="B192" s="8" t="s">
        <v>78</v>
      </c>
    </row>
    <row r="193" spans="1:8" ht="12.75" x14ac:dyDescent="0.2">
      <c r="B193" s="8" t="s">
        <v>79</v>
      </c>
    </row>
    <row r="194" spans="1:8" ht="12.75" x14ac:dyDescent="0.2">
      <c r="B194" s="8" t="s">
        <v>80</v>
      </c>
    </row>
    <row r="195" spans="1:8" ht="12.75" x14ac:dyDescent="0.2">
      <c r="B195" s="8" t="s">
        <v>81</v>
      </c>
    </row>
    <row r="196" spans="1:8" ht="12.75" x14ac:dyDescent="0.2">
      <c r="B196" s="8" t="s">
        <v>82</v>
      </c>
    </row>
    <row r="197" spans="1:8" ht="12.75" x14ac:dyDescent="0.2">
      <c r="B197" s="8" t="s">
        <v>83</v>
      </c>
    </row>
    <row r="198" spans="1:8" ht="12.75" x14ac:dyDescent="0.2">
      <c r="B198" s="8" t="s">
        <v>84</v>
      </c>
    </row>
    <row r="199" spans="1:8" ht="12.75" x14ac:dyDescent="0.2">
      <c r="B199" s="8" t="s">
        <v>85</v>
      </c>
    </row>
    <row r="200" spans="1:8" ht="12.75" x14ac:dyDescent="0.2">
      <c r="B200" s="8" t="s">
        <v>86</v>
      </c>
    </row>
    <row r="201" spans="1:8" ht="12.75" x14ac:dyDescent="0.2">
      <c r="B201" s="8" t="s">
        <v>87</v>
      </c>
    </row>
    <row r="202" spans="1:8" ht="12.75" x14ac:dyDescent="0.2">
      <c r="B202" s="8" t="s">
        <v>88</v>
      </c>
    </row>
    <row r="203" spans="1:8" ht="15.75" collapsed="1" x14ac:dyDescent="0.25">
      <c r="A203" s="9" t="str">
        <f ca="1">DAY(A190)&amp;INDEX(B191:B202,MONTH(A190),1)&amp;YEAR(A190)&amp;" года"</f>
        <v>20 Апреля 2021 года</v>
      </c>
      <c r="B203" s="31" t="s">
        <v>89</v>
      </c>
      <c r="D203" s="32" t="s">
        <v>90</v>
      </c>
      <c r="E203" s="32"/>
      <c r="F203" s="32"/>
      <c r="G203" s="32"/>
      <c r="H203" s="32"/>
    </row>
    <row r="204" spans="1:8" ht="12.75" collapsed="1" x14ac:dyDescent="0.2">
      <c r="A204" s="30"/>
      <c r="B204" s="31" t="s">
        <v>91</v>
      </c>
    </row>
    <row r="205" spans="1:8" ht="12.75" x14ac:dyDescent="0.2">
      <c r="B205" s="8" t="s">
        <v>77</v>
      </c>
    </row>
    <row r="206" spans="1:8" ht="12.75" x14ac:dyDescent="0.2">
      <c r="B206" s="8" t="s">
        <v>78</v>
      </c>
    </row>
    <row r="207" spans="1:8" ht="12.75" x14ac:dyDescent="0.2">
      <c r="B207" s="8" t="s">
        <v>79</v>
      </c>
    </row>
    <row r="208" spans="1:8" ht="12.75" x14ac:dyDescent="0.2">
      <c r="B208" s="8" t="s">
        <v>80</v>
      </c>
    </row>
    <row r="209" spans="1:8" ht="12.75" x14ac:dyDescent="0.2">
      <c r="B209" s="8" t="s">
        <v>81</v>
      </c>
    </row>
    <row r="210" spans="1:8" ht="12.75" x14ac:dyDescent="0.2">
      <c r="B210" s="8" t="s">
        <v>82</v>
      </c>
    </row>
    <row r="211" spans="1:8" ht="12.75" x14ac:dyDescent="0.2">
      <c r="B211" s="8" t="s">
        <v>83</v>
      </c>
    </row>
    <row r="212" spans="1:8" ht="12.75" x14ac:dyDescent="0.2">
      <c r="B212" s="8" t="s">
        <v>84</v>
      </c>
    </row>
    <row r="213" spans="1:8" ht="12.75" x14ac:dyDescent="0.2">
      <c r="B213" s="8" t="s">
        <v>85</v>
      </c>
    </row>
    <row r="214" spans="1:8" ht="12.75" x14ac:dyDescent="0.2">
      <c r="B214" s="8" t="s">
        <v>86</v>
      </c>
    </row>
    <row r="215" spans="1:8" ht="12.75" x14ac:dyDescent="0.2">
      <c r="B215" s="8" t="s">
        <v>87</v>
      </c>
    </row>
    <row r="216" spans="1:8" ht="12.75" x14ac:dyDescent="0.2">
      <c r="B216" s="8" t="s">
        <v>88</v>
      </c>
    </row>
    <row r="217" spans="1:8" ht="15.75" collapsed="1" x14ac:dyDescent="0.25">
      <c r="A217" s="9" t="str">
        <f>DAY(A204)&amp;INDEX(B205:B216,MONTH(A204),1)&amp;YEAR(A204)&amp;" года"</f>
        <v>0 Января 1900 года</v>
      </c>
      <c r="B217" s="31" t="s">
        <v>92</v>
      </c>
      <c r="D217" s="32" t="s">
        <v>93</v>
      </c>
      <c r="E217" s="32"/>
      <c r="F217" s="32"/>
      <c r="G217" s="32"/>
      <c r="H217" s="32"/>
    </row>
    <row r="218" spans="1:8" ht="12.75" collapsed="1" x14ac:dyDescent="0.2">
      <c r="A218" s="30">
        <f ca="1">TODAY()</f>
        <v>44306</v>
      </c>
      <c r="B218" s="31" t="s">
        <v>94</v>
      </c>
    </row>
    <row r="219" spans="1:8" ht="12.75" x14ac:dyDescent="0.2">
      <c r="B219" s="8" t="s">
        <v>77</v>
      </c>
    </row>
    <row r="220" spans="1:8" ht="12.75" x14ac:dyDescent="0.2">
      <c r="B220" s="8" t="s">
        <v>78</v>
      </c>
    </row>
    <row r="221" spans="1:8" ht="12.75" x14ac:dyDescent="0.2">
      <c r="B221" s="8" t="s">
        <v>79</v>
      </c>
    </row>
    <row r="222" spans="1:8" ht="12.75" x14ac:dyDescent="0.2">
      <c r="B222" s="8" t="s">
        <v>80</v>
      </c>
    </row>
    <row r="223" spans="1:8" ht="12.75" x14ac:dyDescent="0.2">
      <c r="B223" s="8" t="s">
        <v>81</v>
      </c>
    </row>
    <row r="224" spans="1:8" ht="12.75" x14ac:dyDescent="0.2">
      <c r="B224" s="8" t="s">
        <v>82</v>
      </c>
    </row>
    <row r="225" spans="1:10" ht="12.75" x14ac:dyDescent="0.2">
      <c r="B225" s="8" t="s">
        <v>83</v>
      </c>
    </row>
    <row r="226" spans="1:10" ht="12.75" x14ac:dyDescent="0.2">
      <c r="B226" s="8" t="s">
        <v>84</v>
      </c>
    </row>
    <row r="227" spans="1:10" ht="12.75" x14ac:dyDescent="0.2">
      <c r="B227" s="8" t="s">
        <v>85</v>
      </c>
    </row>
    <row r="228" spans="1:10" ht="12.75" x14ac:dyDescent="0.2">
      <c r="B228" s="8" t="s">
        <v>86</v>
      </c>
    </row>
    <row r="229" spans="1:10" ht="12.75" x14ac:dyDescent="0.2">
      <c r="B229" s="8" t="s">
        <v>87</v>
      </c>
    </row>
    <row r="230" spans="1:10" ht="12.75" x14ac:dyDescent="0.2">
      <c r="B230" s="8" t="s">
        <v>88</v>
      </c>
    </row>
    <row r="231" spans="1:10" ht="15.75" collapsed="1" x14ac:dyDescent="0.25">
      <c r="A231" s="9" t="str">
        <f ca="1">DAY(A218)&amp;INDEX(B219:B230,MONTH(A218),1)&amp;YEAR(A218)&amp;" года"</f>
        <v>20 Апреля 2021 года</v>
      </c>
      <c r="B231" s="31" t="s">
        <v>95</v>
      </c>
      <c r="D231" s="32" t="s">
        <v>96</v>
      </c>
      <c r="E231" s="32"/>
      <c r="F231" s="32"/>
      <c r="G231" s="32"/>
      <c r="H231" s="32"/>
    </row>
    <row r="232" spans="1:10" ht="12.75" collapsed="1" x14ac:dyDescent="0.2">
      <c r="A232" s="33">
        <v>11101</v>
      </c>
      <c r="B232" s="34" t="s">
        <v>97</v>
      </c>
    </row>
    <row r="233" spans="1:10" ht="12.75" x14ac:dyDescent="0.2">
      <c r="A233" s="33" t="s">
        <v>98</v>
      </c>
      <c r="B233" s="34" t="s">
        <v>99</v>
      </c>
    </row>
    <row r="234" spans="1:10" ht="12.75" x14ac:dyDescent="0.2">
      <c r="A234" s="33" t="s">
        <v>100</v>
      </c>
      <c r="B234" s="34" t="s">
        <v>101</v>
      </c>
    </row>
    <row r="235" spans="1:10" ht="12.75" x14ac:dyDescent="0.2">
      <c r="A235" s="33" t="s">
        <v>102</v>
      </c>
      <c r="B235" s="34" t="s">
        <v>103</v>
      </c>
    </row>
    <row r="236" spans="1:10" ht="12.75" x14ac:dyDescent="0.2">
      <c r="A236" s="33" t="s">
        <v>104</v>
      </c>
      <c r="B236" s="34" t="s">
        <v>105</v>
      </c>
    </row>
    <row r="237" spans="1:10" ht="15.75" x14ac:dyDescent="0.25">
      <c r="A237" s="9" t="str">
        <f>REPLACE(A249,1,2,UPPER(LEFT(A249,2)))</f>
        <v xml:space="preserve"> Одиннадцать тысяч сто один валик</v>
      </c>
      <c r="B237" s="34" t="s">
        <v>89</v>
      </c>
      <c r="D237" s="32" t="s">
        <v>106</v>
      </c>
      <c r="E237" s="32"/>
      <c r="F237" s="32"/>
      <c r="G237" s="32"/>
      <c r="H237" s="32"/>
    </row>
    <row r="238" spans="1:10" x14ac:dyDescent="0.2">
      <c r="A238" s="14">
        <v>0</v>
      </c>
      <c r="B238" s="15" t="str">
        <f>""</f>
        <v/>
      </c>
      <c r="C238" s="15" t="s">
        <v>4</v>
      </c>
      <c r="D238" s="15" t="str">
        <f>""</f>
        <v/>
      </c>
      <c r="E238" s="15" t="str">
        <f>""</f>
        <v/>
      </c>
      <c r="F238" s="35" t="str">
        <f>" "&amp; A233</f>
        <v xml:space="preserve"> валик</v>
      </c>
      <c r="G238" s="15" t="s">
        <v>6</v>
      </c>
      <c r="H238" s="15" t="s">
        <v>7</v>
      </c>
      <c r="I238" s="16" t="s">
        <v>8</v>
      </c>
      <c r="J238" s="16" t="s">
        <v>9</v>
      </c>
    </row>
    <row r="239" spans="1:10" x14ac:dyDescent="0.2">
      <c r="A239" s="14">
        <v>1</v>
      </c>
      <c r="B239" s="17" t="s">
        <v>11</v>
      </c>
      <c r="C239" s="15" t="s">
        <v>12</v>
      </c>
      <c r="D239" s="15" t="str">
        <f>""</f>
        <v/>
      </c>
      <c r="E239" s="15" t="s">
        <v>13</v>
      </c>
      <c r="F239" s="35" t="str">
        <f>" "&amp; A234</f>
        <v xml:space="preserve"> валика</v>
      </c>
      <c r="G239" s="15" t="s">
        <v>15</v>
      </c>
      <c r="H239" s="15" t="s">
        <v>16</v>
      </c>
      <c r="I239" s="16" t="s">
        <v>17</v>
      </c>
      <c r="J239" s="16" t="s">
        <v>18</v>
      </c>
    </row>
    <row r="240" spans="1:10" ht="10.15" customHeight="1" x14ac:dyDescent="0.2">
      <c r="A240" s="14">
        <v>2</v>
      </c>
      <c r="B240" s="17" t="s">
        <v>20</v>
      </c>
      <c r="C240" s="15" t="s">
        <v>21</v>
      </c>
      <c r="D240" s="15" t="s">
        <v>22</v>
      </c>
      <c r="E240" s="15" t="s">
        <v>23</v>
      </c>
      <c r="F240" s="35" t="str">
        <f>" "&amp;A235</f>
        <v xml:space="preserve"> валиков</v>
      </c>
      <c r="G240" s="15" t="s">
        <v>25</v>
      </c>
      <c r="H240" s="15" t="s">
        <v>26</v>
      </c>
      <c r="I240" s="16" t="s">
        <v>27</v>
      </c>
      <c r="J240" s="16" t="s">
        <v>28</v>
      </c>
    </row>
    <row r="241" spans="1:11" x14ac:dyDescent="0.2">
      <c r="A241" s="14">
        <v>3</v>
      </c>
      <c r="B241" s="17" t="s">
        <v>30</v>
      </c>
      <c r="C241" s="15" t="s">
        <v>31</v>
      </c>
      <c r="D241" s="15" t="s">
        <v>32</v>
      </c>
      <c r="E241" s="15" t="s">
        <v>33</v>
      </c>
      <c r="F241" s="15">
        <f>IF(A236="Ж",2,IF(A236="С",3,1))</f>
        <v>1</v>
      </c>
    </row>
    <row r="242" spans="1:11" x14ac:dyDescent="0.2">
      <c r="A242" s="14">
        <v>4</v>
      </c>
      <c r="B242" s="17" t="s">
        <v>34</v>
      </c>
      <c r="C242" s="15" t="s">
        <v>35</v>
      </c>
      <c r="D242" s="15" t="s">
        <v>36</v>
      </c>
      <c r="E242" s="15" t="s">
        <v>37</v>
      </c>
    </row>
    <row r="243" spans="1:11" x14ac:dyDescent="0.2">
      <c r="A243" s="14">
        <v>5</v>
      </c>
      <c r="B243" s="17" t="s">
        <v>38</v>
      </c>
      <c r="C243" s="15" t="s">
        <v>39</v>
      </c>
      <c r="D243" s="15" t="s">
        <v>40</v>
      </c>
      <c r="E243" s="15" t="s">
        <v>41</v>
      </c>
      <c r="F243" s="15" t="s">
        <v>42</v>
      </c>
      <c r="G243" s="15" t="s">
        <v>107</v>
      </c>
    </row>
    <row r="244" spans="1:11" x14ac:dyDescent="0.2">
      <c r="A244" s="14">
        <v>6</v>
      </c>
      <c r="B244" s="17" t="s">
        <v>43</v>
      </c>
      <c r="C244" s="15" t="s">
        <v>44</v>
      </c>
      <c r="D244" s="15" t="s">
        <v>45</v>
      </c>
      <c r="E244" s="15" t="s">
        <v>46</v>
      </c>
      <c r="F244" s="15" t="s">
        <v>47</v>
      </c>
      <c r="G244" s="15" t="s">
        <v>20</v>
      </c>
    </row>
    <row r="245" spans="1:11" x14ac:dyDescent="0.2">
      <c r="A245" s="14">
        <v>7</v>
      </c>
      <c r="B245" s="17" t="s">
        <v>48</v>
      </c>
      <c r="C245" s="15" t="s">
        <v>49</v>
      </c>
      <c r="D245" s="15" t="s">
        <v>50</v>
      </c>
      <c r="E245" s="15" t="s">
        <v>51</v>
      </c>
    </row>
    <row r="246" spans="1:11" x14ac:dyDescent="0.2">
      <c r="A246" s="14">
        <v>8</v>
      </c>
      <c r="B246" s="17" t="s">
        <v>52</v>
      </c>
      <c r="C246" s="15" t="s">
        <v>53</v>
      </c>
      <c r="D246" s="15" t="s">
        <v>54</v>
      </c>
      <c r="E246" s="15" t="s">
        <v>55</v>
      </c>
    </row>
    <row r="247" spans="1:11" x14ac:dyDescent="0.2">
      <c r="A247" s="14">
        <v>9</v>
      </c>
      <c r="B247" s="17" t="s">
        <v>56</v>
      </c>
      <c r="C247" s="15" t="s">
        <v>57</v>
      </c>
      <c r="D247" s="15" t="s">
        <v>58</v>
      </c>
      <c r="E247" s="15" t="s">
        <v>59</v>
      </c>
    </row>
    <row r="248" spans="1:11" x14ac:dyDescent="0.2">
      <c r="B248" s="15">
        <v>-1</v>
      </c>
      <c r="C248" s="18">
        <f>A232-POWER(10,B248)*INT(A232/POWER(10,B248))</f>
        <v>0</v>
      </c>
      <c r="D248" s="19">
        <f>C248</f>
        <v>0</v>
      </c>
      <c r="E248" s="20">
        <f>ROUND(D248/POWER(10,B248-1),0)</f>
        <v>0</v>
      </c>
    </row>
    <row r="249" spans="1:11" ht="27.95" customHeight="1" x14ac:dyDescent="0.2">
      <c r="A249" s="21" t="str">
        <f>CONCATENATE(G261,G260,G259,H259,G258,G257,G256,H256,G255,G254,G253,H253,G252,G251,G250,H250)</f>
        <v xml:space="preserve"> одиннадцать тысяч сто один валик</v>
      </c>
      <c r="B249" s="15">
        <v>0</v>
      </c>
      <c r="C249" s="18">
        <f>A232-POWER(10,B249)*INT(A232/POWER(10,B249))</f>
        <v>0</v>
      </c>
      <c r="D249" s="22">
        <f>C249-D248</f>
        <v>0</v>
      </c>
      <c r="E249" s="20">
        <f t="shared" ref="E249:E261" si="21">D249/POWER(10,B249-1)</f>
        <v>0</v>
      </c>
      <c r="F249" s="23" t="s">
        <v>60</v>
      </c>
      <c r="G249" s="23" t="s">
        <v>61</v>
      </c>
      <c r="H249" s="23" t="s">
        <v>62</v>
      </c>
      <c r="I249" s="24"/>
      <c r="J249" s="24"/>
      <c r="K249" s="25"/>
    </row>
    <row r="250" spans="1:11" x14ac:dyDescent="0.2">
      <c r="B250" s="15">
        <v>1</v>
      </c>
      <c r="C250" s="26">
        <f>A232-POWER(10,B250)*INT(A232/POWER(10,B250))</f>
        <v>1</v>
      </c>
      <c r="D250" s="20">
        <f>C250-D249-D248</f>
        <v>1</v>
      </c>
      <c r="E250" s="15">
        <f t="shared" si="21"/>
        <v>1</v>
      </c>
      <c r="F250" s="15" t="str">
        <f>IF(E251&gt;=2,INDEX(B238:C247,E250+1,1),INDEX(B238:C247,E250+1,E251+1))</f>
        <v xml:space="preserve"> один</v>
      </c>
      <c r="G250" s="15" t="str">
        <f>IF(AND(E250=2,E251&lt;&gt;1),CHOOSE(F241,F250,F244,G244),IF(AND(E250=1,E251&lt;&gt;1),CHOOSE(F241,F250,F243,G243),F250))</f>
        <v xml:space="preserve"> один</v>
      </c>
      <c r="H250" s="15" t="str">
        <f>IF(SUM(E250:E261)=0," ноль рублей",IF(E251&lt;&gt;1,IF(OR(E250&gt;4,E250=0),F240,IF(E250=1,F238,F239)),F240))</f>
        <v xml:space="preserve"> валик</v>
      </c>
      <c r="I250" s="27"/>
      <c r="J250" s="15"/>
    </row>
    <row r="251" spans="1:11" x14ac:dyDescent="0.2">
      <c r="A251" s="28" t="s">
        <v>64</v>
      </c>
      <c r="B251" s="15">
        <v>2</v>
      </c>
      <c r="C251" s="26">
        <f>A232-POWER(10,B251)*INT(A232/POWER(10,B251))</f>
        <v>1</v>
      </c>
      <c r="D251" s="15">
        <f t="shared" ref="D251:D261" si="22">C251-C250</f>
        <v>0</v>
      </c>
      <c r="E251" s="15">
        <f t="shared" si="21"/>
        <v>0</v>
      </c>
      <c r="F251" s="15" t="str">
        <f>IF(E251&gt;=2,INDEX(D238:D247,E251+1),"")</f>
        <v/>
      </c>
      <c r="G251" s="15" t="str">
        <f>F251</f>
        <v/>
      </c>
    </row>
    <row r="252" spans="1:11" x14ac:dyDescent="0.2">
      <c r="B252" s="15">
        <v>3</v>
      </c>
      <c r="C252" s="26">
        <f>A232-POWER(10,B252)*INT(A232/POWER(10,B252))</f>
        <v>101</v>
      </c>
      <c r="D252" s="15">
        <f t="shared" si="22"/>
        <v>100</v>
      </c>
      <c r="E252" s="15">
        <f t="shared" si="21"/>
        <v>1</v>
      </c>
      <c r="F252" s="15" t="str">
        <f>INDEX(E238:E247,E252+1)</f>
        <v xml:space="preserve"> сто</v>
      </c>
      <c r="G252" s="15" t="str">
        <f>F252</f>
        <v xml:space="preserve"> сто</v>
      </c>
    </row>
    <row r="253" spans="1:11" x14ac:dyDescent="0.2">
      <c r="B253" s="15">
        <v>4</v>
      </c>
      <c r="C253" s="26">
        <f>A232-POWER(10,B253)*INT(A232/POWER(10,B253))</f>
        <v>1101</v>
      </c>
      <c r="D253" s="15">
        <f t="shared" si="22"/>
        <v>1000</v>
      </c>
      <c r="E253" s="15">
        <f t="shared" si="21"/>
        <v>1</v>
      </c>
      <c r="F253" s="15" t="str">
        <f>IF(E254&gt;=2,INDEX(B238:C247,E253+1,1),INDEX(B238:C247,E253+1,E254+1))</f>
        <v xml:space="preserve"> одиннадцать</v>
      </c>
      <c r="G253" s="15" t="str">
        <f>IF(F253=" один",F243,IF(F253=" два",F244,F253))</f>
        <v xml:space="preserve"> одиннадцать</v>
      </c>
      <c r="H253" s="15" t="str">
        <f>IF(OR(E255&lt;&gt;0,E254&lt;&gt;0,E253&lt;&gt;0),IF(E254&lt;&gt;1,IF(OR(E253&gt;4,E253=0),G240,IF(E253=1,G238,G239)),G240),"")</f>
        <v xml:space="preserve"> тысяч</v>
      </c>
    </row>
    <row r="254" spans="1:11" x14ac:dyDescent="0.2">
      <c r="B254" s="15">
        <v>5</v>
      </c>
      <c r="C254" s="26">
        <f>A232-POWER(10,B254)*INT(A232/POWER(10,B254))</f>
        <v>11101</v>
      </c>
      <c r="D254" s="15">
        <f t="shared" si="22"/>
        <v>10000</v>
      </c>
      <c r="E254" s="15">
        <f t="shared" si="21"/>
        <v>1</v>
      </c>
      <c r="F254" s="15" t="str">
        <f>IF(E254&gt;=2,INDEX(D238:D247,E254+1),"")</f>
        <v/>
      </c>
      <c r="G254" s="15" t="str">
        <f t="shared" ref="G254:G261" si="23">F254</f>
        <v/>
      </c>
    </row>
    <row r="255" spans="1:11" x14ac:dyDescent="0.2">
      <c r="B255" s="15">
        <v>6</v>
      </c>
      <c r="C255" s="26">
        <f>A232-POWER(10,B255)*INT(A232/POWER(10,B255))</f>
        <v>11101</v>
      </c>
      <c r="D255" s="15">
        <f t="shared" si="22"/>
        <v>0</v>
      </c>
      <c r="E255" s="15">
        <f t="shared" si="21"/>
        <v>0</v>
      </c>
      <c r="F255" s="15" t="str">
        <f>INDEX(E238:E247,E255+1)</f>
        <v/>
      </c>
      <c r="G255" s="15" t="str">
        <f t="shared" si="23"/>
        <v/>
      </c>
    </row>
    <row r="256" spans="1:11" x14ac:dyDescent="0.2">
      <c r="B256" s="15">
        <v>7</v>
      </c>
      <c r="C256" s="26">
        <f>A232-POWER(10,B256)*INT(A232/POWER(10,B256))</f>
        <v>11101</v>
      </c>
      <c r="D256" s="15">
        <f t="shared" si="22"/>
        <v>0</v>
      </c>
      <c r="E256" s="15">
        <f t="shared" si="21"/>
        <v>0</v>
      </c>
      <c r="F256" s="15" t="str">
        <f>IF(E257&gt;=2,INDEX(B238:C247,E256+1,1),INDEX(B238:C247,E256+1,E257+1))</f>
        <v/>
      </c>
      <c r="G256" s="15" t="str">
        <f t="shared" si="23"/>
        <v/>
      </c>
      <c r="H256" s="15" t="str">
        <f>IF(OR(E256&lt;&gt;0,E257&lt;&gt;0,E258&lt;&gt;0),IF(E257&lt;&gt;1,IF(OR(E256&gt;4,E256=0),H240,IF(E256=1,H238,H239)),H240),"")</f>
        <v/>
      </c>
    </row>
    <row r="257" spans="1:10" x14ac:dyDescent="0.2">
      <c r="B257" s="15">
        <v>8</v>
      </c>
      <c r="C257" s="26">
        <f>A232-POWER(10,B257)*INT(A232/POWER(10,B257))</f>
        <v>11101</v>
      </c>
      <c r="D257" s="15">
        <f t="shared" si="22"/>
        <v>0</v>
      </c>
      <c r="E257" s="15">
        <f t="shared" si="21"/>
        <v>0</v>
      </c>
      <c r="F257" s="15" t="str">
        <f>IF(E257&gt;=2,INDEX(D238:D247,E257+1),"")</f>
        <v/>
      </c>
      <c r="G257" s="15" t="str">
        <f t="shared" si="23"/>
        <v/>
      </c>
    </row>
    <row r="258" spans="1:10" x14ac:dyDescent="0.2">
      <c r="B258" s="15">
        <v>9</v>
      </c>
      <c r="C258" s="26">
        <f>A232-POWER(10,B258)*INT(A232/POWER(10,B258))</f>
        <v>11101</v>
      </c>
      <c r="D258" s="15">
        <f t="shared" si="22"/>
        <v>0</v>
      </c>
      <c r="E258" s="15">
        <f t="shared" si="21"/>
        <v>0</v>
      </c>
      <c r="F258" s="15" t="str">
        <f>INDEX(E238:E247,E258+1)</f>
        <v/>
      </c>
      <c r="G258" s="15" t="str">
        <f t="shared" si="23"/>
        <v/>
      </c>
    </row>
    <row r="259" spans="1:10" x14ac:dyDescent="0.2">
      <c r="B259" s="15">
        <v>10</v>
      </c>
      <c r="C259" s="26">
        <f>A232-POWER(10,B259)*INT(A232/POWER(10,B259))</f>
        <v>11101</v>
      </c>
      <c r="D259" s="15">
        <f t="shared" si="22"/>
        <v>0</v>
      </c>
      <c r="E259" s="15">
        <f t="shared" si="21"/>
        <v>0</v>
      </c>
      <c r="F259" s="15" t="str">
        <f>IF(E260&gt;=2,INDEX(B238:C247,E259+1,1),INDEX(B238:C247,E259+1,E260+1))</f>
        <v/>
      </c>
      <c r="G259" s="15" t="str">
        <f t="shared" si="23"/>
        <v/>
      </c>
      <c r="H259" s="15" t="str">
        <f>IF(OR(E259&lt;&gt;0,E260&lt;&gt;0,E261&lt;&gt;0),IF(E260&lt;&gt;1,IF(OR(E259&gt;4,E259=0),I240,IF(E259=1,I238,I239)),I240),"")</f>
        <v/>
      </c>
    </row>
    <row r="260" spans="1:10" x14ac:dyDescent="0.2">
      <c r="B260" s="15">
        <v>11</v>
      </c>
      <c r="C260" s="26">
        <f>A232-POWER(10,B260)*INT(A232/POWER(10,B260))</f>
        <v>11101</v>
      </c>
      <c r="D260" s="15">
        <f t="shared" si="22"/>
        <v>0</v>
      </c>
      <c r="E260" s="15">
        <f t="shared" si="21"/>
        <v>0</v>
      </c>
      <c r="F260" s="15" t="str">
        <f>IF(E260&gt;=2,INDEX(D238:D247,E260+1),"")</f>
        <v/>
      </c>
      <c r="G260" s="15" t="str">
        <f t="shared" si="23"/>
        <v/>
      </c>
    </row>
    <row r="261" spans="1:10" x14ac:dyDescent="0.2">
      <c r="B261" s="15">
        <v>12</v>
      </c>
      <c r="C261" s="26">
        <f>A232-POWER(10,B261)*INT(A232/POWER(10,B261))</f>
        <v>11101</v>
      </c>
      <c r="D261" s="15">
        <f t="shared" si="22"/>
        <v>0</v>
      </c>
      <c r="E261" s="15">
        <f t="shared" si="21"/>
        <v>0</v>
      </c>
      <c r="F261" s="15" t="str">
        <f>INDEX(E238:E247,E261+1)</f>
        <v/>
      </c>
      <c r="G261" s="15" t="str">
        <f t="shared" si="23"/>
        <v/>
      </c>
    </row>
    <row r="262" spans="1:10" x14ac:dyDescent="0.2">
      <c r="B262" s="29" t="s">
        <v>65</v>
      </c>
    </row>
    <row r="263" spans="1:10" ht="12.75" collapsed="1" x14ac:dyDescent="0.2">
      <c r="A263" s="33"/>
      <c r="B263" s="34" t="s">
        <v>108</v>
      </c>
    </row>
    <row r="264" spans="1:10" ht="12.75" x14ac:dyDescent="0.2">
      <c r="A264" s="33" t="s">
        <v>109</v>
      </c>
      <c r="B264" s="34" t="s">
        <v>99</v>
      </c>
    </row>
    <row r="265" spans="1:10" ht="12.75" x14ac:dyDescent="0.2">
      <c r="A265" s="33" t="s">
        <v>110</v>
      </c>
      <c r="B265" s="34" t="s">
        <v>101</v>
      </c>
    </row>
    <row r="266" spans="1:10" ht="12.75" x14ac:dyDescent="0.2">
      <c r="A266" s="33" t="s">
        <v>111</v>
      </c>
      <c r="B266" s="34" t="s">
        <v>103</v>
      </c>
    </row>
    <row r="267" spans="1:10" ht="12.75" x14ac:dyDescent="0.2">
      <c r="A267" s="33" t="s">
        <v>112</v>
      </c>
      <c r="B267" s="34" t="s">
        <v>113</v>
      </c>
    </row>
    <row r="268" spans="1:10" ht="15.75" x14ac:dyDescent="0.25">
      <c r="A268" s="9" t="str">
        <f>REPLACE(A280,1,2,UPPER(LEFT(A280,2)))</f>
        <v xml:space="preserve"> Ноль рублей</v>
      </c>
      <c r="B268" s="34" t="s">
        <v>92</v>
      </c>
      <c r="D268" s="32" t="s">
        <v>114</v>
      </c>
      <c r="E268" s="32"/>
      <c r="F268" s="32"/>
      <c r="G268" s="32"/>
      <c r="H268" s="32"/>
    </row>
    <row r="269" spans="1:10" x14ac:dyDescent="0.2">
      <c r="A269" s="14">
        <v>0</v>
      </c>
      <c r="B269" s="15" t="str">
        <f>""</f>
        <v/>
      </c>
      <c r="C269" s="15" t="s">
        <v>4</v>
      </c>
      <c r="D269" s="15" t="str">
        <f>""</f>
        <v/>
      </c>
      <c r="E269" s="15" t="str">
        <f>""</f>
        <v/>
      </c>
      <c r="F269" s="35" t="str">
        <f>" "&amp; A264</f>
        <v xml:space="preserve"> селедка</v>
      </c>
      <c r="G269" s="15" t="s">
        <v>6</v>
      </c>
      <c r="H269" s="15" t="s">
        <v>7</v>
      </c>
      <c r="I269" s="16" t="s">
        <v>8</v>
      </c>
      <c r="J269" s="16" t="s">
        <v>9</v>
      </c>
    </row>
    <row r="270" spans="1:10" x14ac:dyDescent="0.2">
      <c r="A270" s="14">
        <v>1</v>
      </c>
      <c r="B270" s="17" t="s">
        <v>11</v>
      </c>
      <c r="C270" s="15" t="s">
        <v>12</v>
      </c>
      <c r="D270" s="15" t="str">
        <f>""</f>
        <v/>
      </c>
      <c r="E270" s="15" t="s">
        <v>13</v>
      </c>
      <c r="F270" s="35" t="str">
        <f>" "&amp; A265</f>
        <v xml:space="preserve"> селедки</v>
      </c>
      <c r="G270" s="15" t="s">
        <v>15</v>
      </c>
      <c r="H270" s="15" t="s">
        <v>16</v>
      </c>
      <c r="I270" s="16" t="s">
        <v>17</v>
      </c>
      <c r="J270" s="16" t="s">
        <v>18</v>
      </c>
    </row>
    <row r="271" spans="1:10" ht="10.15" customHeight="1" x14ac:dyDescent="0.2">
      <c r="A271" s="14">
        <v>2</v>
      </c>
      <c r="B271" s="17" t="s">
        <v>20</v>
      </c>
      <c r="C271" s="15" t="s">
        <v>21</v>
      </c>
      <c r="D271" s="15" t="s">
        <v>22</v>
      </c>
      <c r="E271" s="15" t="s">
        <v>23</v>
      </c>
      <c r="F271" s="35" t="str">
        <f>" "&amp;A266</f>
        <v xml:space="preserve"> селедок</v>
      </c>
      <c r="G271" s="15" t="s">
        <v>25</v>
      </c>
      <c r="H271" s="15" t="s">
        <v>26</v>
      </c>
      <c r="I271" s="16" t="s">
        <v>27</v>
      </c>
      <c r="J271" s="16" t="s">
        <v>28</v>
      </c>
    </row>
    <row r="272" spans="1:10" x14ac:dyDescent="0.2">
      <c r="A272" s="14">
        <v>3</v>
      </c>
      <c r="B272" s="17" t="s">
        <v>30</v>
      </c>
      <c r="C272" s="15" t="s">
        <v>31</v>
      </c>
      <c r="D272" s="15" t="s">
        <v>32</v>
      </c>
      <c r="E272" s="15" t="s">
        <v>33</v>
      </c>
      <c r="F272" s="15">
        <f>IF(A267="Ж",2,IF(A267="С",3,1))</f>
        <v>2</v>
      </c>
    </row>
    <row r="273" spans="1:11" x14ac:dyDescent="0.2">
      <c r="A273" s="14">
        <v>4</v>
      </c>
      <c r="B273" s="17" t="s">
        <v>34</v>
      </c>
      <c r="C273" s="15" t="s">
        <v>35</v>
      </c>
      <c r="D273" s="15" t="s">
        <v>36</v>
      </c>
      <c r="E273" s="15" t="s">
        <v>37</v>
      </c>
    </row>
    <row r="274" spans="1:11" x14ac:dyDescent="0.2">
      <c r="A274" s="14">
        <v>5</v>
      </c>
      <c r="B274" s="17" t="s">
        <v>38</v>
      </c>
      <c r="C274" s="15" t="s">
        <v>39</v>
      </c>
      <c r="D274" s="15" t="s">
        <v>40</v>
      </c>
      <c r="E274" s="15" t="s">
        <v>41</v>
      </c>
      <c r="F274" s="15" t="s">
        <v>42</v>
      </c>
      <c r="G274" s="15" t="s">
        <v>107</v>
      </c>
    </row>
    <row r="275" spans="1:11" x14ac:dyDescent="0.2">
      <c r="A275" s="14">
        <v>6</v>
      </c>
      <c r="B275" s="17" t="s">
        <v>43</v>
      </c>
      <c r="C275" s="15" t="s">
        <v>44</v>
      </c>
      <c r="D275" s="15" t="s">
        <v>45</v>
      </c>
      <c r="E275" s="15" t="s">
        <v>46</v>
      </c>
      <c r="F275" s="15" t="s">
        <v>47</v>
      </c>
      <c r="G275" s="15" t="s">
        <v>20</v>
      </c>
    </row>
    <row r="276" spans="1:11" x14ac:dyDescent="0.2">
      <c r="A276" s="14">
        <v>7</v>
      </c>
      <c r="B276" s="17" t="s">
        <v>48</v>
      </c>
      <c r="C276" s="15" t="s">
        <v>49</v>
      </c>
      <c r="D276" s="15" t="s">
        <v>50</v>
      </c>
      <c r="E276" s="15" t="s">
        <v>51</v>
      </c>
    </row>
    <row r="277" spans="1:11" x14ac:dyDescent="0.2">
      <c r="A277" s="14">
        <v>8</v>
      </c>
      <c r="B277" s="17" t="s">
        <v>52</v>
      </c>
      <c r="C277" s="15" t="s">
        <v>53</v>
      </c>
      <c r="D277" s="15" t="s">
        <v>54</v>
      </c>
      <c r="E277" s="15" t="s">
        <v>55</v>
      </c>
    </row>
    <row r="278" spans="1:11" x14ac:dyDescent="0.2">
      <c r="A278" s="14">
        <v>9</v>
      </c>
      <c r="B278" s="17" t="s">
        <v>56</v>
      </c>
      <c r="C278" s="15" t="s">
        <v>57</v>
      </c>
      <c r="D278" s="15" t="s">
        <v>58</v>
      </c>
      <c r="E278" s="15" t="s">
        <v>59</v>
      </c>
    </row>
    <row r="279" spans="1:11" x14ac:dyDescent="0.2">
      <c r="B279" s="15">
        <v>-1</v>
      </c>
      <c r="C279" s="18">
        <f>A263-POWER(10,B279)*INT(A263/POWER(10,B279))</f>
        <v>0</v>
      </c>
      <c r="D279" s="19">
        <f>C279</f>
        <v>0</v>
      </c>
      <c r="E279" s="20">
        <f>ROUND(D279/POWER(10,B279-1),0)</f>
        <v>0</v>
      </c>
    </row>
    <row r="280" spans="1:11" ht="27.95" customHeight="1" x14ac:dyDescent="0.2">
      <c r="A280" s="21" t="str">
        <f>CONCATENATE(G292,G291,G290,H290,G289,G288,G287,H287,G286,G285,G284,H284,G283,G282,G281,H281)</f>
        <v xml:space="preserve"> ноль рублей</v>
      </c>
      <c r="B280" s="15">
        <v>0</v>
      </c>
      <c r="C280" s="18">
        <f>A263-POWER(10,B280)*INT(A263/POWER(10,B280))</f>
        <v>0</v>
      </c>
      <c r="D280" s="22">
        <f>C280-D279</f>
        <v>0</v>
      </c>
      <c r="E280" s="20">
        <f t="shared" ref="E280:E292" si="24">D280/POWER(10,B280-1)</f>
        <v>0</v>
      </c>
      <c r="F280" s="23" t="s">
        <v>60</v>
      </c>
      <c r="G280" s="23" t="s">
        <v>61</v>
      </c>
      <c r="H280" s="23" t="s">
        <v>62</v>
      </c>
      <c r="I280" s="24"/>
      <c r="J280" s="24"/>
      <c r="K280" s="25"/>
    </row>
    <row r="281" spans="1:11" x14ac:dyDescent="0.2">
      <c r="B281" s="15">
        <v>1</v>
      </c>
      <c r="C281" s="26">
        <f>A263-POWER(10,B281)*INT(A263/POWER(10,B281))</f>
        <v>0</v>
      </c>
      <c r="D281" s="20">
        <f>C281-D280-D279</f>
        <v>0</v>
      </c>
      <c r="E281" s="15">
        <f t="shared" si="24"/>
        <v>0</v>
      </c>
      <c r="F281" s="15" t="str">
        <f>IF(E282&gt;=2,INDEX(B269:C278,E281+1,1),INDEX(B269:C278,E281+1,E282+1))</f>
        <v/>
      </c>
      <c r="G281" s="15" t="str">
        <f>IF(AND(E281=2,E282&lt;&gt;1),CHOOSE(F272,F281,F275,G275),IF(AND(E281=1,E282&lt;&gt;1),CHOOSE(F272,F281,F274,G274),F281))</f>
        <v/>
      </c>
      <c r="H281" s="15" t="str">
        <f>IF(SUM(E281:E292)=0," ноль рублей",IF(E282&lt;&gt;1,IF(OR(E281&gt;4,E281=0),F271,IF(E281=1,F269,F270)),F271))</f>
        <v xml:space="preserve"> ноль рублей</v>
      </c>
      <c r="I281" s="27"/>
      <c r="J281" s="15"/>
    </row>
    <row r="282" spans="1:11" x14ac:dyDescent="0.2">
      <c r="A282" s="28" t="s">
        <v>64</v>
      </c>
      <c r="B282" s="15">
        <v>2</v>
      </c>
      <c r="C282" s="26">
        <f>A263-POWER(10,B282)*INT(A263/POWER(10,B282))</f>
        <v>0</v>
      </c>
      <c r="D282" s="15">
        <f t="shared" ref="D282:D292" si="25">C282-C281</f>
        <v>0</v>
      </c>
      <c r="E282" s="15">
        <f t="shared" si="24"/>
        <v>0</v>
      </c>
      <c r="F282" s="15" t="str">
        <f>IF(E282&gt;=2,INDEX(D269:D278,E282+1),"")</f>
        <v/>
      </c>
      <c r="G282" s="15" t="str">
        <f>F282</f>
        <v/>
      </c>
    </row>
    <row r="283" spans="1:11" x14ac:dyDescent="0.2">
      <c r="B283" s="15">
        <v>3</v>
      </c>
      <c r="C283" s="26">
        <f>A263-POWER(10,B283)*INT(A263/POWER(10,B283))</f>
        <v>0</v>
      </c>
      <c r="D283" s="15">
        <f t="shared" si="25"/>
        <v>0</v>
      </c>
      <c r="E283" s="15">
        <f t="shared" si="24"/>
        <v>0</v>
      </c>
      <c r="F283" s="15" t="str">
        <f>INDEX(E269:E278,E283+1)</f>
        <v/>
      </c>
      <c r="G283" s="15" t="str">
        <f>F283</f>
        <v/>
      </c>
    </row>
    <row r="284" spans="1:11" x14ac:dyDescent="0.2">
      <c r="B284" s="15">
        <v>4</v>
      </c>
      <c r="C284" s="26">
        <f>A263-POWER(10,B284)*INT(A263/POWER(10,B284))</f>
        <v>0</v>
      </c>
      <c r="D284" s="15">
        <f t="shared" si="25"/>
        <v>0</v>
      </c>
      <c r="E284" s="15">
        <f t="shared" si="24"/>
        <v>0</v>
      </c>
      <c r="F284" s="15" t="str">
        <f>IF(E285&gt;=2,INDEX(B269:C278,E284+1,1),INDEX(B269:C278,E284+1,E285+1))</f>
        <v/>
      </c>
      <c r="G284" s="15" t="str">
        <f>IF(F284=" один",F274,IF(F284=" два",F275,F284))</f>
        <v/>
      </c>
      <c r="H284" s="15" t="str">
        <f>IF(OR(E286&lt;&gt;0,E285&lt;&gt;0,E284&lt;&gt;0),IF(E285&lt;&gt;1,IF(OR(E284&gt;4,E284=0),G271,IF(E284=1,G269,G270)),G271),"")</f>
        <v/>
      </c>
    </row>
    <row r="285" spans="1:11" x14ac:dyDescent="0.2">
      <c r="B285" s="15">
        <v>5</v>
      </c>
      <c r="C285" s="26">
        <f>A263-POWER(10,B285)*INT(A263/POWER(10,B285))</f>
        <v>0</v>
      </c>
      <c r="D285" s="15">
        <f t="shared" si="25"/>
        <v>0</v>
      </c>
      <c r="E285" s="15">
        <f t="shared" si="24"/>
        <v>0</v>
      </c>
      <c r="F285" s="15" t="str">
        <f>IF(E285&gt;=2,INDEX(D269:D278,E285+1),"")</f>
        <v/>
      </c>
      <c r="G285" s="15" t="str">
        <f t="shared" ref="G285:G292" si="26">F285</f>
        <v/>
      </c>
    </row>
    <row r="286" spans="1:11" x14ac:dyDescent="0.2">
      <c r="B286" s="15">
        <v>6</v>
      </c>
      <c r="C286" s="26">
        <f>A263-POWER(10,B286)*INT(A263/POWER(10,B286))</f>
        <v>0</v>
      </c>
      <c r="D286" s="15">
        <f t="shared" si="25"/>
        <v>0</v>
      </c>
      <c r="E286" s="15">
        <f t="shared" si="24"/>
        <v>0</v>
      </c>
      <c r="F286" s="15" t="str">
        <f>INDEX(E269:E278,E286+1)</f>
        <v/>
      </c>
      <c r="G286" s="15" t="str">
        <f t="shared" si="26"/>
        <v/>
      </c>
    </row>
    <row r="287" spans="1:11" x14ac:dyDescent="0.2">
      <c r="B287" s="15">
        <v>7</v>
      </c>
      <c r="C287" s="26">
        <f>A263-POWER(10,B287)*INT(A263/POWER(10,B287))</f>
        <v>0</v>
      </c>
      <c r="D287" s="15">
        <f t="shared" si="25"/>
        <v>0</v>
      </c>
      <c r="E287" s="15">
        <f t="shared" si="24"/>
        <v>0</v>
      </c>
      <c r="F287" s="15" t="str">
        <f>IF(E288&gt;=2,INDEX(B269:C278,E287+1,1),INDEX(B269:C278,E287+1,E288+1))</f>
        <v/>
      </c>
      <c r="G287" s="15" t="str">
        <f t="shared" si="26"/>
        <v/>
      </c>
      <c r="H287" s="15" t="str">
        <f>IF(OR(E287&lt;&gt;0,E288&lt;&gt;0,E289&lt;&gt;0),IF(E288&lt;&gt;1,IF(OR(E287&gt;4,E287=0),H271,IF(E287=1,H269,H270)),H271),"")</f>
        <v/>
      </c>
    </row>
    <row r="288" spans="1:11" x14ac:dyDescent="0.2">
      <c r="B288" s="15">
        <v>8</v>
      </c>
      <c r="C288" s="26">
        <f>A263-POWER(10,B288)*INT(A263/POWER(10,B288))</f>
        <v>0</v>
      </c>
      <c r="D288" s="15">
        <f t="shared" si="25"/>
        <v>0</v>
      </c>
      <c r="E288" s="15">
        <f t="shared" si="24"/>
        <v>0</v>
      </c>
      <c r="F288" s="15" t="str">
        <f>IF(E288&gt;=2,INDEX(D269:D278,E288+1),"")</f>
        <v/>
      </c>
      <c r="G288" s="15" t="str">
        <f t="shared" si="26"/>
        <v/>
      </c>
    </row>
    <row r="289" spans="1:10" x14ac:dyDescent="0.2">
      <c r="B289" s="15">
        <v>9</v>
      </c>
      <c r="C289" s="26">
        <f>A263-POWER(10,B289)*INT(A263/POWER(10,B289))</f>
        <v>0</v>
      </c>
      <c r="D289" s="15">
        <f t="shared" si="25"/>
        <v>0</v>
      </c>
      <c r="E289" s="15">
        <f t="shared" si="24"/>
        <v>0</v>
      </c>
      <c r="F289" s="15" t="str">
        <f>INDEX(E269:E278,E289+1)</f>
        <v/>
      </c>
      <c r="G289" s="15" t="str">
        <f t="shared" si="26"/>
        <v/>
      </c>
    </row>
    <row r="290" spans="1:10" x14ac:dyDescent="0.2">
      <c r="B290" s="15">
        <v>10</v>
      </c>
      <c r="C290" s="26">
        <f>A263-POWER(10,B290)*INT(A263/POWER(10,B290))</f>
        <v>0</v>
      </c>
      <c r="D290" s="15">
        <f t="shared" si="25"/>
        <v>0</v>
      </c>
      <c r="E290" s="15">
        <f t="shared" si="24"/>
        <v>0</v>
      </c>
      <c r="F290" s="15" t="str">
        <f>IF(E291&gt;=2,INDEX(B269:C278,E290+1,1),INDEX(B269:C278,E290+1,E291+1))</f>
        <v/>
      </c>
      <c r="G290" s="15" t="str">
        <f t="shared" si="26"/>
        <v/>
      </c>
      <c r="H290" s="15" t="str">
        <f>IF(OR(E290&lt;&gt;0,E291&lt;&gt;0,E292&lt;&gt;0),IF(E291&lt;&gt;1,IF(OR(E290&gt;4,E290=0),I271,IF(E290=1,I269,I270)),I271),"")</f>
        <v/>
      </c>
    </row>
    <row r="291" spans="1:10" x14ac:dyDescent="0.2">
      <c r="B291" s="15">
        <v>11</v>
      </c>
      <c r="C291" s="26">
        <f>A263-POWER(10,B291)*INT(A263/POWER(10,B291))</f>
        <v>0</v>
      </c>
      <c r="D291" s="15">
        <f t="shared" si="25"/>
        <v>0</v>
      </c>
      <c r="E291" s="15">
        <f t="shared" si="24"/>
        <v>0</v>
      </c>
      <c r="F291" s="15" t="str">
        <f>IF(E291&gt;=2,INDEX(D269:D278,E291+1),"")</f>
        <v/>
      </c>
      <c r="G291" s="15" t="str">
        <f t="shared" si="26"/>
        <v/>
      </c>
    </row>
    <row r="292" spans="1:10" x14ac:dyDescent="0.2">
      <c r="B292" s="15">
        <v>12</v>
      </c>
      <c r="C292" s="26">
        <f>A263-POWER(10,B292)*INT(A263/POWER(10,B292))</f>
        <v>0</v>
      </c>
      <c r="D292" s="15">
        <f t="shared" si="25"/>
        <v>0</v>
      </c>
      <c r="E292" s="15">
        <f t="shared" si="24"/>
        <v>0</v>
      </c>
      <c r="F292" s="15" t="str">
        <f>INDEX(E269:E278,E292+1)</f>
        <v/>
      </c>
      <c r="G292" s="15" t="str">
        <f t="shared" si="26"/>
        <v/>
      </c>
    </row>
    <row r="293" spans="1:10" x14ac:dyDescent="0.2">
      <c r="B293" s="29" t="s">
        <v>65</v>
      </c>
    </row>
    <row r="294" spans="1:10" ht="12.75" collapsed="1" x14ac:dyDescent="0.2">
      <c r="A294" s="33">
        <v>122</v>
      </c>
      <c r="B294" s="34" t="s">
        <v>115</v>
      </c>
    </row>
    <row r="295" spans="1:10" ht="12.75" x14ac:dyDescent="0.2">
      <c r="A295" s="33" t="s">
        <v>116</v>
      </c>
      <c r="B295" s="34" t="s">
        <v>99</v>
      </c>
    </row>
    <row r="296" spans="1:10" ht="12.75" x14ac:dyDescent="0.2">
      <c r="A296" s="33" t="s">
        <v>117</v>
      </c>
      <c r="B296" s="34" t="s">
        <v>101</v>
      </c>
    </row>
    <row r="297" spans="1:10" ht="12.75" x14ac:dyDescent="0.2">
      <c r="A297" s="33" t="s">
        <v>118</v>
      </c>
      <c r="B297" s="34" t="s">
        <v>103</v>
      </c>
    </row>
    <row r="298" spans="1:10" ht="12.75" x14ac:dyDescent="0.2">
      <c r="A298" s="33" t="s">
        <v>112</v>
      </c>
      <c r="B298" s="34" t="s">
        <v>105</v>
      </c>
    </row>
    <row r="299" spans="1:10" ht="15.75" x14ac:dyDescent="0.25">
      <c r="A299" s="9" t="str">
        <f>REPLACE(A311,1,2,UPPER(LEFT(A311,2)))</f>
        <v xml:space="preserve"> Сто двадцать две булки</v>
      </c>
      <c r="B299" s="34" t="s">
        <v>95</v>
      </c>
      <c r="D299" s="32" t="s">
        <v>119</v>
      </c>
      <c r="E299" s="32"/>
      <c r="F299" s="32"/>
      <c r="G299" s="32"/>
      <c r="H299" s="32"/>
    </row>
    <row r="300" spans="1:10" x14ac:dyDescent="0.2">
      <c r="A300" s="14">
        <v>0</v>
      </c>
      <c r="B300" s="15" t="str">
        <f>""</f>
        <v/>
      </c>
      <c r="C300" s="15" t="s">
        <v>4</v>
      </c>
      <c r="D300" s="15" t="str">
        <f>""</f>
        <v/>
      </c>
      <c r="E300" s="15" t="str">
        <f>""</f>
        <v/>
      </c>
      <c r="F300" s="35" t="str">
        <f>" "&amp; A295</f>
        <v xml:space="preserve"> булка</v>
      </c>
      <c r="G300" s="15" t="s">
        <v>6</v>
      </c>
      <c r="H300" s="15" t="s">
        <v>7</v>
      </c>
      <c r="I300" s="16" t="s">
        <v>8</v>
      </c>
      <c r="J300" s="16" t="s">
        <v>9</v>
      </c>
    </row>
    <row r="301" spans="1:10" x14ac:dyDescent="0.2">
      <c r="A301" s="14">
        <v>1</v>
      </c>
      <c r="B301" s="17" t="s">
        <v>11</v>
      </c>
      <c r="C301" s="15" t="s">
        <v>12</v>
      </c>
      <c r="D301" s="15" t="str">
        <f>""</f>
        <v/>
      </c>
      <c r="E301" s="15" t="s">
        <v>13</v>
      </c>
      <c r="F301" s="35" t="str">
        <f>" "&amp; A296</f>
        <v xml:space="preserve"> булки</v>
      </c>
      <c r="G301" s="15" t="s">
        <v>15</v>
      </c>
      <c r="H301" s="15" t="s">
        <v>16</v>
      </c>
      <c r="I301" s="16" t="s">
        <v>17</v>
      </c>
      <c r="J301" s="16" t="s">
        <v>18</v>
      </c>
    </row>
    <row r="302" spans="1:10" ht="10.15" customHeight="1" x14ac:dyDescent="0.2">
      <c r="A302" s="14">
        <v>2</v>
      </c>
      <c r="B302" s="17" t="s">
        <v>20</v>
      </c>
      <c r="C302" s="15" t="s">
        <v>21</v>
      </c>
      <c r="D302" s="15" t="s">
        <v>22</v>
      </c>
      <c r="E302" s="15" t="s">
        <v>23</v>
      </c>
      <c r="F302" s="35" t="str">
        <f>" "&amp;A297</f>
        <v xml:space="preserve"> булок</v>
      </c>
      <c r="G302" s="15" t="s">
        <v>25</v>
      </c>
      <c r="H302" s="15" t="s">
        <v>26</v>
      </c>
      <c r="I302" s="16" t="s">
        <v>27</v>
      </c>
      <c r="J302" s="16" t="s">
        <v>28</v>
      </c>
    </row>
    <row r="303" spans="1:10" x14ac:dyDescent="0.2">
      <c r="A303" s="14">
        <v>3</v>
      </c>
      <c r="B303" s="17" t="s">
        <v>30</v>
      </c>
      <c r="C303" s="15" t="s">
        <v>31</v>
      </c>
      <c r="D303" s="15" t="s">
        <v>32</v>
      </c>
      <c r="E303" s="15" t="s">
        <v>33</v>
      </c>
      <c r="F303" s="15">
        <f>IF(A298="Ж",2,IF(A298="С",3,1))</f>
        <v>2</v>
      </c>
    </row>
    <row r="304" spans="1:10" x14ac:dyDescent="0.2">
      <c r="A304" s="14">
        <v>4</v>
      </c>
      <c r="B304" s="17" t="s">
        <v>34</v>
      </c>
      <c r="C304" s="15" t="s">
        <v>35</v>
      </c>
      <c r="D304" s="15" t="s">
        <v>36</v>
      </c>
      <c r="E304" s="15" t="s">
        <v>37</v>
      </c>
    </row>
    <row r="305" spans="1:11" x14ac:dyDescent="0.2">
      <c r="A305" s="14">
        <v>5</v>
      </c>
      <c r="B305" s="17" t="s">
        <v>38</v>
      </c>
      <c r="C305" s="15" t="s">
        <v>39</v>
      </c>
      <c r="D305" s="15" t="s">
        <v>40</v>
      </c>
      <c r="E305" s="15" t="s">
        <v>41</v>
      </c>
      <c r="F305" s="15" t="s">
        <v>42</v>
      </c>
      <c r="G305" s="15" t="s">
        <v>107</v>
      </c>
    </row>
    <row r="306" spans="1:11" x14ac:dyDescent="0.2">
      <c r="A306" s="14">
        <v>6</v>
      </c>
      <c r="B306" s="17" t="s">
        <v>43</v>
      </c>
      <c r="C306" s="15" t="s">
        <v>44</v>
      </c>
      <c r="D306" s="15" t="s">
        <v>45</v>
      </c>
      <c r="E306" s="15" t="s">
        <v>46</v>
      </c>
      <c r="F306" s="15" t="s">
        <v>47</v>
      </c>
      <c r="G306" s="15" t="s">
        <v>20</v>
      </c>
    </row>
    <row r="307" spans="1:11" x14ac:dyDescent="0.2">
      <c r="A307" s="14">
        <v>7</v>
      </c>
      <c r="B307" s="17" t="s">
        <v>48</v>
      </c>
      <c r="C307" s="15" t="s">
        <v>49</v>
      </c>
      <c r="D307" s="15" t="s">
        <v>50</v>
      </c>
      <c r="E307" s="15" t="s">
        <v>51</v>
      </c>
    </row>
    <row r="308" spans="1:11" x14ac:dyDescent="0.2">
      <c r="A308" s="14">
        <v>8</v>
      </c>
      <c r="B308" s="17" t="s">
        <v>52</v>
      </c>
      <c r="C308" s="15" t="s">
        <v>53</v>
      </c>
      <c r="D308" s="15" t="s">
        <v>54</v>
      </c>
      <c r="E308" s="15" t="s">
        <v>55</v>
      </c>
    </row>
    <row r="309" spans="1:11" x14ac:dyDescent="0.2">
      <c r="A309" s="14">
        <v>9</v>
      </c>
      <c r="B309" s="17" t="s">
        <v>56</v>
      </c>
      <c r="C309" s="15" t="s">
        <v>57</v>
      </c>
      <c r="D309" s="15" t="s">
        <v>58</v>
      </c>
      <c r="E309" s="15" t="s">
        <v>59</v>
      </c>
    </row>
    <row r="310" spans="1:11" x14ac:dyDescent="0.2">
      <c r="B310" s="15">
        <v>-1</v>
      </c>
      <c r="C310" s="18">
        <f>A294-POWER(10,B310)*INT(A294/POWER(10,B310))</f>
        <v>0</v>
      </c>
      <c r="D310" s="19">
        <f>C310</f>
        <v>0</v>
      </c>
      <c r="E310" s="20">
        <f>ROUND(D310/POWER(10,B310-1),0)</f>
        <v>0</v>
      </c>
    </row>
    <row r="311" spans="1:11" ht="27.95" customHeight="1" x14ac:dyDescent="0.2">
      <c r="A311" s="21" t="str">
        <f>CONCATENATE(G323,G322,G321,H321,G320,G319,G318,H318,G317,G316,G315,H315,G314,G313,G312,H312)</f>
        <v xml:space="preserve"> сто двадцать две булки</v>
      </c>
      <c r="B311" s="15">
        <v>0</v>
      </c>
      <c r="C311" s="18">
        <f>A294-POWER(10,B311)*INT(A294/POWER(10,B311))</f>
        <v>0</v>
      </c>
      <c r="D311" s="22">
        <f>C311-D310</f>
        <v>0</v>
      </c>
      <c r="E311" s="20">
        <f t="shared" ref="E311:E323" si="27">D311/POWER(10,B311-1)</f>
        <v>0</v>
      </c>
      <c r="F311" s="23" t="s">
        <v>60</v>
      </c>
      <c r="G311" s="23" t="s">
        <v>61</v>
      </c>
      <c r="H311" s="23" t="s">
        <v>62</v>
      </c>
      <c r="I311" s="24"/>
      <c r="J311" s="24"/>
      <c r="K311" s="25"/>
    </row>
    <row r="312" spans="1:11" x14ac:dyDescent="0.2">
      <c r="B312" s="15">
        <v>1</v>
      </c>
      <c r="C312" s="26">
        <f>A294-POWER(10,B312)*INT(A294/POWER(10,B312))</f>
        <v>2</v>
      </c>
      <c r="D312" s="20">
        <f>C312-D311-D310</f>
        <v>2</v>
      </c>
      <c r="E312" s="15">
        <f t="shared" si="27"/>
        <v>2</v>
      </c>
      <c r="F312" s="15" t="str">
        <f>IF(E313&gt;=2,INDEX(B300:C309,E312+1,1),INDEX(B300:C309,E312+1,E313+1))</f>
        <v xml:space="preserve"> два</v>
      </c>
      <c r="G312" s="15" t="str">
        <f>IF(AND(E312=2,E313&lt;&gt;1),CHOOSE(F303,F312,F306,G306),IF(AND(E312=1,E313&lt;&gt;1),CHOOSE(F303,F312,F305,G305),F312))</f>
        <v xml:space="preserve"> две</v>
      </c>
      <c r="H312" s="15" t="str">
        <f>IF(SUM(E312:E323)=0," ноль рублей",IF(E313&lt;&gt;1,IF(OR(E312&gt;4,E312=0),F302,IF(E312=1,F300,F301)),F302))</f>
        <v xml:space="preserve"> булки</v>
      </c>
      <c r="I312" s="27"/>
      <c r="J312" s="15"/>
    </row>
    <row r="313" spans="1:11" x14ac:dyDescent="0.2">
      <c r="A313" s="28" t="s">
        <v>64</v>
      </c>
      <c r="B313" s="15">
        <v>2</v>
      </c>
      <c r="C313" s="26">
        <f>A294-POWER(10,B313)*INT(A294/POWER(10,B313))</f>
        <v>22</v>
      </c>
      <c r="D313" s="15">
        <f t="shared" ref="D313:D323" si="28">C313-C312</f>
        <v>20</v>
      </c>
      <c r="E313" s="15">
        <f t="shared" si="27"/>
        <v>2</v>
      </c>
      <c r="F313" s="15" t="str">
        <f>IF(E313&gt;=2,INDEX(D300:D309,E313+1),"")</f>
        <v xml:space="preserve"> двадцать</v>
      </c>
      <c r="G313" s="15" t="str">
        <f>F313</f>
        <v xml:space="preserve"> двадцать</v>
      </c>
    </row>
    <row r="314" spans="1:11" x14ac:dyDescent="0.2">
      <c r="B314" s="15">
        <v>3</v>
      </c>
      <c r="C314" s="26">
        <f>A294-POWER(10,B314)*INT(A294/POWER(10,B314))</f>
        <v>122</v>
      </c>
      <c r="D314" s="15">
        <f t="shared" si="28"/>
        <v>100</v>
      </c>
      <c r="E314" s="15">
        <f t="shared" si="27"/>
        <v>1</v>
      </c>
      <c r="F314" s="15" t="str">
        <f>INDEX(E300:E309,E314+1)</f>
        <v xml:space="preserve"> сто</v>
      </c>
      <c r="G314" s="15" t="str">
        <f>F314</f>
        <v xml:space="preserve"> сто</v>
      </c>
    </row>
    <row r="315" spans="1:11" x14ac:dyDescent="0.2">
      <c r="B315" s="15">
        <v>4</v>
      </c>
      <c r="C315" s="26">
        <f>A294-POWER(10,B315)*INT(A294/POWER(10,B315))</f>
        <v>122</v>
      </c>
      <c r="D315" s="15">
        <f t="shared" si="28"/>
        <v>0</v>
      </c>
      <c r="E315" s="15">
        <f t="shared" si="27"/>
        <v>0</v>
      </c>
      <c r="F315" s="15" t="str">
        <f>IF(E316&gt;=2,INDEX(B300:C309,E315+1,1),INDEX(B300:C309,E315+1,E316+1))</f>
        <v/>
      </c>
      <c r="G315" s="15" t="str">
        <f>IF(F315=" один",F305,IF(F315=" два",F306,F315))</f>
        <v/>
      </c>
      <c r="H315" s="15" t="str">
        <f>IF(OR(E317&lt;&gt;0,E316&lt;&gt;0,E315&lt;&gt;0),IF(E316&lt;&gt;1,IF(OR(E315&gt;4,E315=0),G302,IF(E315=1,G300,G301)),G302),"")</f>
        <v/>
      </c>
    </row>
    <row r="316" spans="1:11" x14ac:dyDescent="0.2">
      <c r="B316" s="15">
        <v>5</v>
      </c>
      <c r="C316" s="26">
        <f>A294-POWER(10,B316)*INT(A294/POWER(10,B316))</f>
        <v>122</v>
      </c>
      <c r="D316" s="15">
        <f t="shared" si="28"/>
        <v>0</v>
      </c>
      <c r="E316" s="15">
        <f t="shared" si="27"/>
        <v>0</v>
      </c>
      <c r="F316" s="15" t="str">
        <f>IF(E316&gt;=2,INDEX(D300:D309,E316+1),"")</f>
        <v/>
      </c>
      <c r="G316" s="15" t="str">
        <f t="shared" ref="G316:G323" si="29">F316</f>
        <v/>
      </c>
    </row>
    <row r="317" spans="1:11" x14ac:dyDescent="0.2">
      <c r="B317" s="15">
        <v>6</v>
      </c>
      <c r="C317" s="26">
        <f>A294-POWER(10,B317)*INT(A294/POWER(10,B317))</f>
        <v>122</v>
      </c>
      <c r="D317" s="15">
        <f t="shared" si="28"/>
        <v>0</v>
      </c>
      <c r="E317" s="15">
        <f t="shared" si="27"/>
        <v>0</v>
      </c>
      <c r="F317" s="15" t="str">
        <f>INDEX(E300:E309,E317+1)</f>
        <v/>
      </c>
      <c r="G317" s="15" t="str">
        <f t="shared" si="29"/>
        <v/>
      </c>
    </row>
    <row r="318" spans="1:11" x14ac:dyDescent="0.2">
      <c r="B318" s="15">
        <v>7</v>
      </c>
      <c r="C318" s="26">
        <f>A294-POWER(10,B318)*INT(A294/POWER(10,B318))</f>
        <v>122</v>
      </c>
      <c r="D318" s="15">
        <f t="shared" si="28"/>
        <v>0</v>
      </c>
      <c r="E318" s="15">
        <f t="shared" si="27"/>
        <v>0</v>
      </c>
      <c r="F318" s="15" t="str">
        <f>IF(E319&gt;=2,INDEX(B300:C309,E318+1,1),INDEX(B300:C309,E318+1,E319+1))</f>
        <v/>
      </c>
      <c r="G318" s="15" t="str">
        <f t="shared" si="29"/>
        <v/>
      </c>
      <c r="H318" s="15" t="str">
        <f>IF(OR(E318&lt;&gt;0,E319&lt;&gt;0,E320&lt;&gt;0),IF(E319&lt;&gt;1,IF(OR(E318&gt;4,E318=0),H302,IF(E318=1,H300,H301)),H302),"")</f>
        <v/>
      </c>
    </row>
    <row r="319" spans="1:11" x14ac:dyDescent="0.2">
      <c r="B319" s="15">
        <v>8</v>
      </c>
      <c r="C319" s="26">
        <f>A294-POWER(10,B319)*INT(A294/POWER(10,B319))</f>
        <v>122</v>
      </c>
      <c r="D319" s="15">
        <f t="shared" si="28"/>
        <v>0</v>
      </c>
      <c r="E319" s="15">
        <f t="shared" si="27"/>
        <v>0</v>
      </c>
      <c r="F319" s="15" t="str">
        <f>IF(E319&gt;=2,INDEX(D300:D309,E319+1),"")</f>
        <v/>
      </c>
      <c r="G319" s="15" t="str">
        <f t="shared" si="29"/>
        <v/>
      </c>
    </row>
    <row r="320" spans="1:11" x14ac:dyDescent="0.2">
      <c r="B320" s="15">
        <v>9</v>
      </c>
      <c r="C320" s="26">
        <f>A294-POWER(10,B320)*INT(A294/POWER(10,B320))</f>
        <v>122</v>
      </c>
      <c r="D320" s="15">
        <f t="shared" si="28"/>
        <v>0</v>
      </c>
      <c r="E320" s="15">
        <f t="shared" si="27"/>
        <v>0</v>
      </c>
      <c r="F320" s="15" t="str">
        <f>INDEX(E300:E309,E320+1)</f>
        <v/>
      </c>
      <c r="G320" s="15" t="str">
        <f t="shared" si="29"/>
        <v/>
      </c>
    </row>
    <row r="321" spans="1:10" x14ac:dyDescent="0.2">
      <c r="B321" s="15">
        <v>10</v>
      </c>
      <c r="C321" s="26">
        <f>A294-POWER(10,B321)*INT(A294/POWER(10,B321))</f>
        <v>122</v>
      </c>
      <c r="D321" s="15">
        <f t="shared" si="28"/>
        <v>0</v>
      </c>
      <c r="E321" s="15">
        <f t="shared" si="27"/>
        <v>0</v>
      </c>
      <c r="F321" s="15" t="str">
        <f>IF(E322&gt;=2,INDEX(B300:C309,E321+1,1),INDEX(B300:C309,E321+1,E322+1))</f>
        <v/>
      </c>
      <c r="G321" s="15" t="str">
        <f t="shared" si="29"/>
        <v/>
      </c>
      <c r="H321" s="15" t="str">
        <f>IF(OR(E321&lt;&gt;0,E322&lt;&gt;0,E323&lt;&gt;0),IF(E322&lt;&gt;1,IF(OR(E321&gt;4,E321=0),I302,IF(E321=1,I300,I301)),I302),"")</f>
        <v/>
      </c>
    </row>
    <row r="322" spans="1:10" x14ac:dyDescent="0.2">
      <c r="B322" s="15">
        <v>11</v>
      </c>
      <c r="C322" s="26">
        <f>A294-POWER(10,B322)*INT(A294/POWER(10,B322))</f>
        <v>122</v>
      </c>
      <c r="D322" s="15">
        <f t="shared" si="28"/>
        <v>0</v>
      </c>
      <c r="E322" s="15">
        <f t="shared" si="27"/>
        <v>0</v>
      </c>
      <c r="F322" s="15" t="str">
        <f>IF(E322&gt;=2,INDEX(D300:D309,E322+1),"")</f>
        <v/>
      </c>
      <c r="G322" s="15" t="str">
        <f t="shared" si="29"/>
        <v/>
      </c>
    </row>
    <row r="323" spans="1:10" x14ac:dyDescent="0.2">
      <c r="B323" s="15">
        <v>12</v>
      </c>
      <c r="C323" s="26">
        <f>A294-POWER(10,B323)*INT(A294/POWER(10,B323))</f>
        <v>122</v>
      </c>
      <c r="D323" s="15">
        <f t="shared" si="28"/>
        <v>0</v>
      </c>
      <c r="E323" s="15">
        <f t="shared" si="27"/>
        <v>0</v>
      </c>
      <c r="F323" s="15" t="str">
        <f>INDEX(E300:E309,E323+1)</f>
        <v/>
      </c>
      <c r="G323" s="15" t="str">
        <f t="shared" si="29"/>
        <v/>
      </c>
    </row>
    <row r="324" spans="1:10" x14ac:dyDescent="0.2">
      <c r="B324" s="29" t="s">
        <v>65</v>
      </c>
    </row>
    <row r="325" spans="1:10" ht="12.75" collapsed="1" x14ac:dyDescent="0.2">
      <c r="A325" s="33">
        <v>101101101</v>
      </c>
      <c r="B325" s="34" t="s">
        <v>120</v>
      </c>
    </row>
    <row r="326" spans="1:10" ht="12.75" x14ac:dyDescent="0.2">
      <c r="A326" s="33" t="s">
        <v>121</v>
      </c>
      <c r="B326" s="34" t="s">
        <v>99</v>
      </c>
    </row>
    <row r="327" spans="1:10" ht="12.75" x14ac:dyDescent="0.2">
      <c r="A327" s="33" t="s">
        <v>122</v>
      </c>
      <c r="B327" s="34" t="s">
        <v>101</v>
      </c>
    </row>
    <row r="328" spans="1:10" ht="12.75" x14ac:dyDescent="0.2">
      <c r="A328" s="33" t="s">
        <v>123</v>
      </c>
      <c r="B328" s="34" t="s">
        <v>103</v>
      </c>
    </row>
    <row r="329" spans="1:10" ht="12.75" x14ac:dyDescent="0.2">
      <c r="A329" s="33" t="s">
        <v>104</v>
      </c>
      <c r="B329" s="34" t="s">
        <v>124</v>
      </c>
    </row>
    <row r="330" spans="1:10" ht="22.15" customHeight="1" x14ac:dyDescent="0.25">
      <c r="A330" s="9" t="str">
        <f>REPLACE(A342,1,2,UPPER(LEFT(A342,2)))</f>
        <v xml:space="preserve"> Сто один миллион сто одна тысяча сто один доллар США</v>
      </c>
      <c r="B330" s="34" t="s">
        <v>125</v>
      </c>
      <c r="D330" s="32" t="s">
        <v>126</v>
      </c>
      <c r="E330" s="32"/>
      <c r="F330" s="32"/>
      <c r="G330" s="32"/>
      <c r="H330" s="32"/>
    </row>
    <row r="331" spans="1:10" x14ac:dyDescent="0.2">
      <c r="A331" s="14">
        <v>0</v>
      </c>
      <c r="B331" s="15" t="str">
        <f>""</f>
        <v/>
      </c>
      <c r="C331" s="15" t="s">
        <v>4</v>
      </c>
      <c r="D331" s="15" t="str">
        <f>""</f>
        <v/>
      </c>
      <c r="E331" s="15" t="str">
        <f>""</f>
        <v/>
      </c>
      <c r="F331" s="35" t="str">
        <f>" "&amp; A326</f>
        <v xml:space="preserve"> доллар США</v>
      </c>
      <c r="G331" s="15" t="s">
        <v>6</v>
      </c>
      <c r="H331" s="15" t="s">
        <v>7</v>
      </c>
      <c r="I331" s="16" t="s">
        <v>8</v>
      </c>
      <c r="J331" s="16" t="s">
        <v>9</v>
      </c>
    </row>
    <row r="332" spans="1:10" x14ac:dyDescent="0.2">
      <c r="A332" s="14">
        <v>1</v>
      </c>
      <c r="B332" s="17" t="s">
        <v>11</v>
      </c>
      <c r="C332" s="15" t="s">
        <v>12</v>
      </c>
      <c r="D332" s="15" t="str">
        <f>""</f>
        <v/>
      </c>
      <c r="E332" s="15" t="s">
        <v>13</v>
      </c>
      <c r="F332" s="35" t="str">
        <f>" "&amp; A327</f>
        <v xml:space="preserve"> доллара США</v>
      </c>
      <c r="G332" s="15" t="s">
        <v>15</v>
      </c>
      <c r="H332" s="15" t="s">
        <v>16</v>
      </c>
      <c r="I332" s="16" t="s">
        <v>17</v>
      </c>
      <c r="J332" s="16" t="s">
        <v>18</v>
      </c>
    </row>
    <row r="333" spans="1:10" ht="10.15" customHeight="1" x14ac:dyDescent="0.2">
      <c r="A333" s="14">
        <v>2</v>
      </c>
      <c r="B333" s="17" t="s">
        <v>20</v>
      </c>
      <c r="C333" s="15" t="s">
        <v>21</v>
      </c>
      <c r="D333" s="15" t="s">
        <v>22</v>
      </c>
      <c r="E333" s="15" t="s">
        <v>23</v>
      </c>
      <c r="F333" s="35" t="str">
        <f>" "&amp;A328</f>
        <v xml:space="preserve"> долларов США</v>
      </c>
      <c r="G333" s="15" t="s">
        <v>25</v>
      </c>
      <c r="H333" s="15" t="s">
        <v>26</v>
      </c>
      <c r="I333" s="16" t="s">
        <v>27</v>
      </c>
      <c r="J333" s="16" t="s">
        <v>28</v>
      </c>
    </row>
    <row r="334" spans="1:10" x14ac:dyDescent="0.2">
      <c r="A334" s="14">
        <v>3</v>
      </c>
      <c r="B334" s="17" t="s">
        <v>30</v>
      </c>
      <c r="C334" s="15" t="s">
        <v>31</v>
      </c>
      <c r="D334" s="15" t="s">
        <v>32</v>
      </c>
      <c r="E334" s="15" t="s">
        <v>33</v>
      </c>
      <c r="F334" s="15">
        <f>IF(A329="Ж",2,IF(A329="С",3,1))</f>
        <v>1</v>
      </c>
    </row>
    <row r="335" spans="1:10" x14ac:dyDescent="0.2">
      <c r="A335" s="14">
        <v>4</v>
      </c>
      <c r="B335" s="17" t="s">
        <v>34</v>
      </c>
      <c r="C335" s="15" t="s">
        <v>35</v>
      </c>
      <c r="D335" s="15" t="s">
        <v>36</v>
      </c>
      <c r="E335" s="15" t="s">
        <v>37</v>
      </c>
    </row>
    <row r="336" spans="1:10" x14ac:dyDescent="0.2">
      <c r="A336" s="14">
        <v>5</v>
      </c>
      <c r="B336" s="17" t="s">
        <v>38</v>
      </c>
      <c r="C336" s="15" t="s">
        <v>39</v>
      </c>
      <c r="D336" s="15" t="s">
        <v>40</v>
      </c>
      <c r="E336" s="15" t="s">
        <v>41</v>
      </c>
      <c r="F336" s="15" t="s">
        <v>42</v>
      </c>
      <c r="G336" s="15" t="s">
        <v>107</v>
      </c>
    </row>
    <row r="337" spans="1:11" x14ac:dyDescent="0.2">
      <c r="A337" s="14">
        <v>6</v>
      </c>
      <c r="B337" s="17" t="s">
        <v>43</v>
      </c>
      <c r="C337" s="15" t="s">
        <v>44</v>
      </c>
      <c r="D337" s="15" t="s">
        <v>45</v>
      </c>
      <c r="E337" s="15" t="s">
        <v>46</v>
      </c>
      <c r="F337" s="15" t="s">
        <v>47</v>
      </c>
      <c r="G337" s="15" t="s">
        <v>20</v>
      </c>
    </row>
    <row r="338" spans="1:11" x14ac:dyDescent="0.2">
      <c r="A338" s="14">
        <v>7</v>
      </c>
      <c r="B338" s="17" t="s">
        <v>48</v>
      </c>
      <c r="C338" s="15" t="s">
        <v>49</v>
      </c>
      <c r="D338" s="15" t="s">
        <v>50</v>
      </c>
      <c r="E338" s="15" t="s">
        <v>51</v>
      </c>
    </row>
    <row r="339" spans="1:11" x14ac:dyDescent="0.2">
      <c r="A339" s="14">
        <v>8</v>
      </c>
      <c r="B339" s="17" t="s">
        <v>52</v>
      </c>
      <c r="C339" s="15" t="s">
        <v>53</v>
      </c>
      <c r="D339" s="15" t="s">
        <v>54</v>
      </c>
      <c r="E339" s="15" t="s">
        <v>55</v>
      </c>
    </row>
    <row r="340" spans="1:11" x14ac:dyDescent="0.2">
      <c r="A340" s="14">
        <v>9</v>
      </c>
      <c r="B340" s="17" t="s">
        <v>56</v>
      </c>
      <c r="C340" s="15" t="s">
        <v>57</v>
      </c>
      <c r="D340" s="15" t="s">
        <v>58</v>
      </c>
      <c r="E340" s="15" t="s">
        <v>59</v>
      </c>
    </row>
    <row r="341" spans="1:11" x14ac:dyDescent="0.2">
      <c r="B341" s="15">
        <v>-1</v>
      </c>
      <c r="C341" s="18">
        <f>A325-POWER(10,B341)*INT(A325/POWER(10,B341))</f>
        <v>0</v>
      </c>
      <c r="D341" s="19">
        <f>C341</f>
        <v>0</v>
      </c>
      <c r="E341" s="20">
        <f>ROUND(D341/POWER(10,B341-1),0)</f>
        <v>0</v>
      </c>
    </row>
    <row r="342" spans="1:11" ht="27.95" customHeight="1" x14ac:dyDescent="0.2">
      <c r="A342" s="21" t="str">
        <f>CONCATENATE(G354,G353,G352,H352,G351,G350,G349,H349,G348,G347,G346,H346,G345,G344,G343,H343)</f>
        <v xml:space="preserve"> сто один миллион сто одна тысяча сто один доллар США</v>
      </c>
      <c r="B342" s="15">
        <v>0</v>
      </c>
      <c r="C342" s="18">
        <f>A325-POWER(10,B342)*INT(A325/POWER(10,B342))</f>
        <v>0</v>
      </c>
      <c r="D342" s="22">
        <f>C342-D341</f>
        <v>0</v>
      </c>
      <c r="E342" s="20">
        <f t="shared" ref="E342:E354" si="30">D342/POWER(10,B342-1)</f>
        <v>0</v>
      </c>
      <c r="F342" s="23" t="s">
        <v>60</v>
      </c>
      <c r="G342" s="23" t="s">
        <v>61</v>
      </c>
      <c r="H342" s="23" t="s">
        <v>62</v>
      </c>
      <c r="I342" s="24"/>
      <c r="J342" s="24"/>
      <c r="K342" s="25"/>
    </row>
    <row r="343" spans="1:11" x14ac:dyDescent="0.2">
      <c r="B343" s="15">
        <v>1</v>
      </c>
      <c r="C343" s="26">
        <f>A325-POWER(10,B343)*INT(A325/POWER(10,B343))</f>
        <v>1</v>
      </c>
      <c r="D343" s="20">
        <f>C343-D342-D341</f>
        <v>1</v>
      </c>
      <c r="E343" s="15">
        <f t="shared" si="30"/>
        <v>1</v>
      </c>
      <c r="F343" s="15" t="str">
        <f>IF(E344&gt;=2,INDEX(B331:C340,E343+1,1),INDEX(B331:C340,E343+1,E344+1))</f>
        <v xml:space="preserve"> один</v>
      </c>
      <c r="G343" s="15" t="str">
        <f>IF(AND(E343=2,E344&lt;&gt;1),CHOOSE(F334,F343,F337,G337),IF(AND(E343=1,E344&lt;&gt;1),CHOOSE(F334,F343,F336,G336),F343))</f>
        <v xml:space="preserve"> один</v>
      </c>
      <c r="H343" s="15" t="str">
        <f>IF(SUM(E343:E354)=0," ноль рублей",IF(E344&lt;&gt;1,IF(OR(E343&gt;4,E343=0),F333,IF(E343=1,F331,F332)),F333))</f>
        <v xml:space="preserve"> доллар США</v>
      </c>
      <c r="I343" s="27"/>
      <c r="J343" s="15"/>
    </row>
    <row r="344" spans="1:11" x14ac:dyDescent="0.2">
      <c r="A344" s="28" t="s">
        <v>64</v>
      </c>
      <c r="B344" s="15">
        <v>2</v>
      </c>
      <c r="C344" s="26">
        <f>A325-POWER(10,B344)*INT(A325/POWER(10,B344))</f>
        <v>1</v>
      </c>
      <c r="D344" s="15">
        <f t="shared" ref="D344:D354" si="31">C344-C343</f>
        <v>0</v>
      </c>
      <c r="E344" s="15">
        <f t="shared" si="30"/>
        <v>0</v>
      </c>
      <c r="F344" s="15" t="str">
        <f>IF(E344&gt;=2,INDEX(D331:D340,E344+1),"")</f>
        <v/>
      </c>
      <c r="G344" s="15" t="str">
        <f>F344</f>
        <v/>
      </c>
    </row>
    <row r="345" spans="1:11" x14ac:dyDescent="0.2">
      <c r="B345" s="15">
        <v>3</v>
      </c>
      <c r="C345" s="26">
        <f>A325-POWER(10,B345)*INT(A325/POWER(10,B345))</f>
        <v>101</v>
      </c>
      <c r="D345" s="15">
        <f t="shared" si="31"/>
        <v>100</v>
      </c>
      <c r="E345" s="15">
        <f t="shared" si="30"/>
        <v>1</v>
      </c>
      <c r="F345" s="15" t="str">
        <f>INDEX(E331:E340,E345+1)</f>
        <v xml:space="preserve"> сто</v>
      </c>
      <c r="G345" s="15" t="str">
        <f>F345</f>
        <v xml:space="preserve"> сто</v>
      </c>
    </row>
    <row r="346" spans="1:11" x14ac:dyDescent="0.2">
      <c r="B346" s="15">
        <v>4</v>
      </c>
      <c r="C346" s="26">
        <f>A325-POWER(10,B346)*INT(A325/POWER(10,B346))</f>
        <v>1101</v>
      </c>
      <c r="D346" s="15">
        <f t="shared" si="31"/>
        <v>1000</v>
      </c>
      <c r="E346" s="15">
        <f t="shared" si="30"/>
        <v>1</v>
      </c>
      <c r="F346" s="15" t="str">
        <f>IF(E347&gt;=2,INDEX(B331:C340,E346+1,1),INDEX(B331:C340,E346+1,E347+1))</f>
        <v xml:space="preserve"> один</v>
      </c>
      <c r="G346" s="15" t="str">
        <f>IF(F346=" один",F336,IF(F346=" два",F337,F346))</f>
        <v xml:space="preserve"> одна</v>
      </c>
      <c r="H346" s="15" t="str">
        <f>IF(OR(E348&lt;&gt;0,E347&lt;&gt;0,E346&lt;&gt;0),IF(E347&lt;&gt;1,IF(OR(E346&gt;4,E346=0),G333,IF(E346=1,G331,G332)),G333),"")</f>
        <v xml:space="preserve"> тысяча</v>
      </c>
    </row>
    <row r="347" spans="1:11" x14ac:dyDescent="0.2">
      <c r="B347" s="15">
        <v>5</v>
      </c>
      <c r="C347" s="26">
        <f>A325-POWER(10,B347)*INT(A325/POWER(10,B347))</f>
        <v>1101</v>
      </c>
      <c r="D347" s="15">
        <f t="shared" si="31"/>
        <v>0</v>
      </c>
      <c r="E347" s="15">
        <f t="shared" si="30"/>
        <v>0</v>
      </c>
      <c r="F347" s="15" t="str">
        <f>IF(E347&gt;=2,INDEX(D331:D340,E347+1),"")</f>
        <v/>
      </c>
      <c r="G347" s="15" t="str">
        <f t="shared" ref="G347:G354" si="32">F347</f>
        <v/>
      </c>
    </row>
    <row r="348" spans="1:11" x14ac:dyDescent="0.2">
      <c r="B348" s="15">
        <v>6</v>
      </c>
      <c r="C348" s="26">
        <f>A325-POWER(10,B348)*INT(A325/POWER(10,B348))</f>
        <v>101101</v>
      </c>
      <c r="D348" s="15">
        <f t="shared" si="31"/>
        <v>100000</v>
      </c>
      <c r="E348" s="15">
        <f t="shared" si="30"/>
        <v>1</v>
      </c>
      <c r="F348" s="15" t="str">
        <f>INDEX(E331:E340,E348+1)</f>
        <v xml:space="preserve"> сто</v>
      </c>
      <c r="G348" s="15" t="str">
        <f t="shared" si="32"/>
        <v xml:space="preserve"> сто</v>
      </c>
    </row>
    <row r="349" spans="1:11" x14ac:dyDescent="0.2">
      <c r="B349" s="15">
        <v>7</v>
      </c>
      <c r="C349" s="26">
        <f>A325-POWER(10,B349)*INT(A325/POWER(10,B349))</f>
        <v>1101101</v>
      </c>
      <c r="D349" s="15">
        <f t="shared" si="31"/>
        <v>1000000</v>
      </c>
      <c r="E349" s="15">
        <f t="shared" si="30"/>
        <v>1</v>
      </c>
      <c r="F349" s="15" t="str">
        <f>IF(E350&gt;=2,INDEX(B331:C340,E349+1,1),INDEX(B331:C340,E349+1,E350+1))</f>
        <v xml:space="preserve"> один</v>
      </c>
      <c r="G349" s="15" t="str">
        <f t="shared" si="32"/>
        <v xml:space="preserve"> один</v>
      </c>
      <c r="H349" s="15" t="str">
        <f>IF(OR(E349&lt;&gt;0,E350&lt;&gt;0,E351&lt;&gt;0),IF(E350&lt;&gt;1,IF(OR(E349&gt;4,E349=0),H333,IF(E349=1,H331,H332)),H333),"")</f>
        <v xml:space="preserve"> миллион</v>
      </c>
    </row>
    <row r="350" spans="1:11" x14ac:dyDescent="0.2">
      <c r="B350" s="15">
        <v>8</v>
      </c>
      <c r="C350" s="26">
        <f>A325-POWER(10,B350)*INT(A325/POWER(10,B350))</f>
        <v>1101101</v>
      </c>
      <c r="D350" s="15">
        <f t="shared" si="31"/>
        <v>0</v>
      </c>
      <c r="E350" s="15">
        <f t="shared" si="30"/>
        <v>0</v>
      </c>
      <c r="F350" s="15" t="str">
        <f>IF(E350&gt;=2,INDEX(D331:D340,E350+1),"")</f>
        <v/>
      </c>
      <c r="G350" s="15" t="str">
        <f t="shared" si="32"/>
        <v/>
      </c>
    </row>
    <row r="351" spans="1:11" x14ac:dyDescent="0.2">
      <c r="B351" s="15">
        <v>9</v>
      </c>
      <c r="C351" s="26">
        <f>A325-POWER(10,B351)*INT(A325/POWER(10,B351))</f>
        <v>101101101</v>
      </c>
      <c r="D351" s="15">
        <f t="shared" si="31"/>
        <v>100000000</v>
      </c>
      <c r="E351" s="15">
        <f t="shared" si="30"/>
        <v>1</v>
      </c>
      <c r="F351" s="15" t="str">
        <f>INDEX(E331:E340,E351+1)</f>
        <v xml:space="preserve"> сто</v>
      </c>
      <c r="G351" s="15" t="str">
        <f t="shared" si="32"/>
        <v xml:space="preserve"> сто</v>
      </c>
    </row>
    <row r="352" spans="1:11" x14ac:dyDescent="0.2">
      <c r="B352" s="15">
        <v>10</v>
      </c>
      <c r="C352" s="26">
        <f>A325-POWER(10,B352)*INT(A325/POWER(10,B352))</f>
        <v>101101101</v>
      </c>
      <c r="D352" s="15">
        <f t="shared" si="31"/>
        <v>0</v>
      </c>
      <c r="E352" s="15">
        <f t="shared" si="30"/>
        <v>0</v>
      </c>
      <c r="F352" s="15" t="str">
        <f>IF(E353&gt;=2,INDEX(B331:C340,E352+1,1),INDEX(B331:C340,E352+1,E353+1))</f>
        <v/>
      </c>
      <c r="G352" s="15" t="str">
        <f t="shared" si="32"/>
        <v/>
      </c>
      <c r="H352" s="15" t="str">
        <f>IF(OR(E352&lt;&gt;0,E353&lt;&gt;0,E354&lt;&gt;0),IF(E353&lt;&gt;1,IF(OR(E352&gt;4,E352=0),I333,IF(E352=1,I331,I332)),I333),"")</f>
        <v/>
      </c>
    </row>
    <row r="353" spans="1:11" x14ac:dyDescent="0.2">
      <c r="B353" s="15">
        <v>11</v>
      </c>
      <c r="C353" s="26">
        <f>A325-POWER(10,B353)*INT(A325/POWER(10,B353))</f>
        <v>101101101</v>
      </c>
      <c r="D353" s="15">
        <f t="shared" si="31"/>
        <v>0</v>
      </c>
      <c r="E353" s="15">
        <f t="shared" si="30"/>
        <v>0</v>
      </c>
      <c r="F353" s="15" t="str">
        <f>IF(E353&gt;=2,INDEX(D331:D340,E353+1),"")</f>
        <v/>
      </c>
      <c r="G353" s="15" t="str">
        <f t="shared" si="32"/>
        <v/>
      </c>
    </row>
    <row r="354" spans="1:11" x14ac:dyDescent="0.2">
      <c r="B354" s="15">
        <v>12</v>
      </c>
      <c r="C354" s="26">
        <f>A325-POWER(10,B354)*INT(A325/POWER(10,B354))</f>
        <v>101101101</v>
      </c>
      <c r="D354" s="15">
        <f t="shared" si="31"/>
        <v>0</v>
      </c>
      <c r="E354" s="15">
        <f t="shared" si="30"/>
        <v>0</v>
      </c>
      <c r="F354" s="15" t="str">
        <f>INDEX(E331:E340,E354+1)</f>
        <v/>
      </c>
      <c r="G354" s="15" t="str">
        <f t="shared" si="32"/>
        <v/>
      </c>
    </row>
    <row r="355" spans="1:11" x14ac:dyDescent="0.2">
      <c r="B355" s="29" t="s">
        <v>65</v>
      </c>
    </row>
    <row r="356" spans="1:11" ht="12.75" collapsed="1" x14ac:dyDescent="0.2">
      <c r="A356" s="36">
        <v>0.2354</v>
      </c>
      <c r="B356" s="7" t="s">
        <v>154</v>
      </c>
      <c r="C356" s="8"/>
      <c r="D356" s="8"/>
      <c r="E356" s="8"/>
      <c r="F356" s="8"/>
      <c r="G356" s="8"/>
      <c r="H356" s="8"/>
      <c r="I356" s="8"/>
      <c r="J356" s="8"/>
      <c r="K356" s="8"/>
    </row>
    <row r="357" spans="1:11" ht="22.5" x14ac:dyDescent="0.2">
      <c r="A357" s="9" t="str">
        <f>REPLACE(A369,1,2,UPPER(LEFT(A369,2)))</f>
        <v xml:space="preserve"> Ноль целых две тысячи триста пятьдесят четыре десятитысячных</v>
      </c>
      <c r="B357" s="10" t="s">
        <v>127</v>
      </c>
      <c r="C357" s="11"/>
      <c r="D357" s="12" t="s">
        <v>128</v>
      </c>
      <c r="E357" s="12"/>
      <c r="F357" s="12"/>
      <c r="G357" s="12"/>
      <c r="H357" s="12"/>
      <c r="I357" s="11"/>
      <c r="J357" s="11"/>
      <c r="K357" s="13" t="s">
        <v>3</v>
      </c>
    </row>
    <row r="358" spans="1:11" x14ac:dyDescent="0.2">
      <c r="A358" s="14">
        <v>0</v>
      </c>
      <c r="B358" s="15" t="str">
        <f>""</f>
        <v/>
      </c>
      <c r="C358" s="15" t="s">
        <v>4</v>
      </c>
      <c r="D358" s="15" t="str">
        <f>""</f>
        <v/>
      </c>
      <c r="E358" s="15" t="str">
        <f>""</f>
        <v/>
      </c>
      <c r="F358" s="15" t="s">
        <v>129</v>
      </c>
      <c r="G358" s="15" t="s">
        <v>6</v>
      </c>
      <c r="H358" s="15" t="s">
        <v>7</v>
      </c>
      <c r="I358" s="16" t="s">
        <v>8</v>
      </c>
    </row>
    <row r="359" spans="1:11" x14ac:dyDescent="0.2">
      <c r="A359" s="14">
        <v>1</v>
      </c>
      <c r="B359" s="17" t="s">
        <v>11</v>
      </c>
      <c r="C359" s="15" t="s">
        <v>12</v>
      </c>
      <c r="D359" s="15" t="str">
        <f>""</f>
        <v/>
      </c>
      <c r="E359" s="15" t="s">
        <v>13</v>
      </c>
      <c r="F359" s="15" t="s">
        <v>130</v>
      </c>
      <c r="G359" s="15" t="s">
        <v>15</v>
      </c>
      <c r="H359" s="15" t="s">
        <v>16</v>
      </c>
      <c r="I359" s="16" t="s">
        <v>17</v>
      </c>
    </row>
    <row r="360" spans="1:11" ht="33.75" x14ac:dyDescent="0.2">
      <c r="A360" s="14">
        <v>2</v>
      </c>
      <c r="B360" s="17" t="s">
        <v>20</v>
      </c>
      <c r="C360" s="15" t="s">
        <v>21</v>
      </c>
      <c r="D360" s="15" t="s">
        <v>22</v>
      </c>
      <c r="E360" s="15" t="s">
        <v>23</v>
      </c>
      <c r="F360" s="15" t="s">
        <v>130</v>
      </c>
      <c r="G360" s="15" t="s">
        <v>25</v>
      </c>
      <c r="H360" s="15" t="s">
        <v>26</v>
      </c>
      <c r="I360" s="16" t="s">
        <v>27</v>
      </c>
    </row>
    <row r="361" spans="1:11" x14ac:dyDescent="0.2">
      <c r="A361" s="14">
        <v>3</v>
      </c>
      <c r="B361" s="17" t="s">
        <v>30</v>
      </c>
      <c r="C361" s="15" t="s">
        <v>31</v>
      </c>
      <c r="D361" s="15" t="s">
        <v>32</v>
      </c>
      <c r="E361" s="15" t="s">
        <v>33</v>
      </c>
    </row>
    <row r="362" spans="1:11" x14ac:dyDescent="0.2">
      <c r="A362" s="14">
        <v>4</v>
      </c>
      <c r="B362" s="17" t="s">
        <v>34</v>
      </c>
      <c r="C362" s="15" t="s">
        <v>35</v>
      </c>
      <c r="D362" s="15" t="s">
        <v>36</v>
      </c>
      <c r="E362" s="15" t="s">
        <v>37</v>
      </c>
    </row>
    <row r="363" spans="1:11" x14ac:dyDescent="0.2">
      <c r="A363" s="14">
        <v>5</v>
      </c>
      <c r="B363" s="17" t="s">
        <v>38</v>
      </c>
      <c r="C363" s="15" t="s">
        <v>39</v>
      </c>
      <c r="D363" s="15" t="s">
        <v>40</v>
      </c>
      <c r="E363" s="15" t="s">
        <v>41</v>
      </c>
      <c r="F363" s="15" t="s">
        <v>42</v>
      </c>
    </row>
    <row r="364" spans="1:11" x14ac:dyDescent="0.2">
      <c r="A364" s="14">
        <v>6</v>
      </c>
      <c r="B364" s="17" t="s">
        <v>43</v>
      </c>
      <c r="C364" s="15" t="s">
        <v>44</v>
      </c>
      <c r="D364" s="15" t="s">
        <v>45</v>
      </c>
      <c r="E364" s="15" t="s">
        <v>46</v>
      </c>
      <c r="F364" s="15" t="s">
        <v>47</v>
      </c>
    </row>
    <row r="365" spans="1:11" x14ac:dyDescent="0.2">
      <c r="A365" s="14">
        <v>7</v>
      </c>
      <c r="B365" s="17" t="s">
        <v>48</v>
      </c>
      <c r="C365" s="15" t="s">
        <v>49</v>
      </c>
      <c r="D365" s="15" t="s">
        <v>50</v>
      </c>
      <c r="E365" s="15" t="s">
        <v>51</v>
      </c>
    </row>
    <row r="366" spans="1:11" x14ac:dyDescent="0.2">
      <c r="A366" s="14">
        <v>8</v>
      </c>
      <c r="B366" s="17" t="s">
        <v>52</v>
      </c>
      <c r="C366" s="15" t="s">
        <v>53</v>
      </c>
      <c r="D366" s="15" t="s">
        <v>54</v>
      </c>
      <c r="E366" s="15" t="s">
        <v>55</v>
      </c>
    </row>
    <row r="367" spans="1:11" x14ac:dyDescent="0.2">
      <c r="A367" s="14">
        <v>9</v>
      </c>
      <c r="B367" s="17" t="s">
        <v>56</v>
      </c>
      <c r="C367" s="15" t="s">
        <v>57</v>
      </c>
      <c r="D367" s="15" t="s">
        <v>58</v>
      </c>
      <c r="E367" s="15" t="s">
        <v>59</v>
      </c>
    </row>
    <row r="368" spans="1:11" x14ac:dyDescent="0.2">
      <c r="C368" s="18"/>
      <c r="D368" s="19"/>
      <c r="E368" s="20"/>
    </row>
    <row r="369" spans="1:13" ht="22.5" x14ac:dyDescent="0.2">
      <c r="A369" s="21" t="str">
        <f>CONCATENATE(G381,G380,G379,H379,G378,G377,G376,H376,G375,G374,G373,H373,G372,G371,G370,H370)&amp;A399</f>
        <v xml:space="preserve"> ноль целых две тысячи триста пятьдесят четыре десятитысячных</v>
      </c>
      <c r="C369" s="18"/>
      <c r="D369" s="22"/>
      <c r="E369" s="20"/>
      <c r="F369" s="23" t="s">
        <v>60</v>
      </c>
      <c r="G369" s="23" t="s">
        <v>131</v>
      </c>
      <c r="H369" s="23" t="s">
        <v>62</v>
      </c>
      <c r="I369" s="24"/>
      <c r="J369" s="24"/>
      <c r="K369" s="25"/>
    </row>
    <row r="370" spans="1:13" x14ac:dyDescent="0.2">
      <c r="B370" s="15">
        <v>1</v>
      </c>
      <c r="C370" s="26">
        <f>A356-POWER(10,B370)*INT(A356/POWER(10,B370))</f>
        <v>0.2354</v>
      </c>
      <c r="D370" s="20">
        <f>TRUNC(C370)</f>
        <v>0</v>
      </c>
      <c r="E370" s="15">
        <f t="shared" ref="E370:E381" si="33">D370/POWER(10,B370-1)</f>
        <v>0</v>
      </c>
      <c r="F370" s="15" t="str">
        <f>IF(E371&gt;=2,INDEX(B358:C367,E370+1,1),INDEX(B358:C367,E370+1,E371+1))</f>
        <v/>
      </c>
      <c r="G370" s="15" t="str">
        <f>IF(F370=B359,F363,IF(F370=B360,F364,F370))</f>
        <v/>
      </c>
      <c r="H370" s="15" t="str">
        <f>IF(SUM(E370:E381)=0," ноль целых",IF(E371&lt;&gt;1,IF(OR(E370&gt;4,E370=0),F360,IF(E370=1,F358,F359)),F360))</f>
        <v xml:space="preserve"> ноль целых</v>
      </c>
      <c r="I370" s="27"/>
      <c r="J370" s="15"/>
    </row>
    <row r="371" spans="1:13" x14ac:dyDescent="0.2">
      <c r="A371" s="28" t="s">
        <v>64</v>
      </c>
      <c r="B371" s="15">
        <v>2</v>
      </c>
      <c r="C371" s="26">
        <f>A356-POWER(10,B371)*INT(A356/POWER(10,B371))</f>
        <v>0.2354</v>
      </c>
      <c r="D371" s="15">
        <f t="shared" ref="D371:D381" si="34">C371-C370</f>
        <v>0</v>
      </c>
      <c r="E371" s="15">
        <f t="shared" si="33"/>
        <v>0</v>
      </c>
      <c r="F371" s="15" t="str">
        <f>IF(E371&gt;=2,INDEX(D358:D367,E371+1),"")</f>
        <v/>
      </c>
      <c r="G371" s="15" t="str">
        <f>F371</f>
        <v/>
      </c>
    </row>
    <row r="372" spans="1:13" x14ac:dyDescent="0.2">
      <c r="B372" s="15">
        <v>3</v>
      </c>
      <c r="C372" s="26">
        <f>A356-POWER(10,B372)*INT(A356/POWER(10,B372))</f>
        <v>0.2354</v>
      </c>
      <c r="D372" s="15">
        <f t="shared" si="34"/>
        <v>0</v>
      </c>
      <c r="E372" s="15">
        <f t="shared" si="33"/>
        <v>0</v>
      </c>
      <c r="F372" s="15" t="str">
        <f>INDEX(E358:E367,E372+1)</f>
        <v/>
      </c>
      <c r="G372" s="15" t="str">
        <f>F372</f>
        <v/>
      </c>
    </row>
    <row r="373" spans="1:13" x14ac:dyDescent="0.2">
      <c r="B373" s="15">
        <v>4</v>
      </c>
      <c r="C373" s="26">
        <f>A356-POWER(10,B373)*INT(A356/POWER(10,B373))</f>
        <v>0.2354</v>
      </c>
      <c r="D373" s="15">
        <f t="shared" si="34"/>
        <v>0</v>
      </c>
      <c r="E373" s="15">
        <f t="shared" si="33"/>
        <v>0</v>
      </c>
      <c r="F373" s="15" t="str">
        <f>IF(E374&gt;=2,INDEX(B358:C367,E373+1,1),INDEX(B358:C367,E373+1,E374+1))</f>
        <v/>
      </c>
      <c r="G373" s="15" t="str">
        <f>IF(F373=" один",F363,IF(F373=" два",F364,F373))</f>
        <v/>
      </c>
      <c r="H373" s="15" t="str">
        <f>IF(OR(E375&lt;&gt;0,E374&lt;&gt;0,E373&lt;&gt;0),IF(E374&lt;&gt;1,IF(OR(E373&gt;4,E373=0),G360,IF(E373=1,G358,G359)),G360),"")</f>
        <v/>
      </c>
    </row>
    <row r="374" spans="1:13" x14ac:dyDescent="0.2">
      <c r="B374" s="15">
        <v>5</v>
      </c>
      <c r="C374" s="26">
        <f>A356-POWER(10,B374)*INT(A356/POWER(10,B374))</f>
        <v>0.2354</v>
      </c>
      <c r="D374" s="15">
        <f t="shared" si="34"/>
        <v>0</v>
      </c>
      <c r="E374" s="15">
        <f t="shared" si="33"/>
        <v>0</v>
      </c>
      <c r="F374" s="15" t="str">
        <f>IF(E374&gt;=2,INDEX(D358:D367,E374+1),"")</f>
        <v/>
      </c>
      <c r="G374" s="15" t="str">
        <f t="shared" ref="G374:G381" si="35">F374</f>
        <v/>
      </c>
    </row>
    <row r="375" spans="1:13" x14ac:dyDescent="0.2">
      <c r="B375" s="15">
        <v>6</v>
      </c>
      <c r="C375" s="26">
        <f>A356-POWER(10,B375)*INT(A356/POWER(10,B375))</f>
        <v>0.2354</v>
      </c>
      <c r="D375" s="15">
        <f t="shared" si="34"/>
        <v>0</v>
      </c>
      <c r="E375" s="15">
        <f t="shared" si="33"/>
        <v>0</v>
      </c>
      <c r="F375" s="15" t="str">
        <f>INDEX(E358:E367,E375+1)</f>
        <v/>
      </c>
      <c r="G375" s="15" t="str">
        <f t="shared" si="35"/>
        <v/>
      </c>
    </row>
    <row r="376" spans="1:13" x14ac:dyDescent="0.2">
      <c r="B376" s="15">
        <v>7</v>
      </c>
      <c r="C376" s="26">
        <f>A356-POWER(10,B376)*INT(A356/POWER(10,B376))</f>
        <v>0.2354</v>
      </c>
      <c r="D376" s="15">
        <f t="shared" si="34"/>
        <v>0</v>
      </c>
      <c r="E376" s="15">
        <f t="shared" si="33"/>
        <v>0</v>
      </c>
      <c r="F376" s="15" t="str">
        <f>IF(E377&gt;=2,INDEX(B358:C367,E376+1,1),INDEX(B358:C367,E376+1,E377+1))</f>
        <v/>
      </c>
      <c r="G376" s="15" t="str">
        <f t="shared" si="35"/>
        <v/>
      </c>
      <c r="H376" s="15" t="str">
        <f>IF(OR(E376&lt;&gt;0,E377&lt;&gt;0,E378&lt;&gt;0),IF(E377&lt;&gt;1,IF(OR(E376&gt;4,E376=0),H360,IF(E376=1,H358,H359)),H360),"")</f>
        <v/>
      </c>
    </row>
    <row r="377" spans="1:13" x14ac:dyDescent="0.2">
      <c r="B377" s="15">
        <v>8</v>
      </c>
      <c r="C377" s="26">
        <f>A356-POWER(10,B377)*INT(A356/POWER(10,B377))</f>
        <v>0.2354</v>
      </c>
      <c r="D377" s="15">
        <f t="shared" si="34"/>
        <v>0</v>
      </c>
      <c r="E377" s="15">
        <f t="shared" si="33"/>
        <v>0</v>
      </c>
      <c r="F377" s="15" t="str">
        <f>IF(E377&gt;=2,INDEX(D358:D367,E377+1),"")</f>
        <v/>
      </c>
      <c r="G377" s="15" t="str">
        <f t="shared" si="35"/>
        <v/>
      </c>
    </row>
    <row r="378" spans="1:13" x14ac:dyDescent="0.2">
      <c r="A378" s="37"/>
      <c r="B378" s="15">
        <v>9</v>
      </c>
      <c r="C378" s="26">
        <f>A356-POWER(10,B378)*INT(A356/POWER(10,B378))</f>
        <v>0.2354</v>
      </c>
      <c r="D378" s="15">
        <f t="shared" si="34"/>
        <v>0</v>
      </c>
      <c r="E378" s="15">
        <f t="shared" si="33"/>
        <v>0</v>
      </c>
      <c r="F378" s="15" t="str">
        <f>INDEX(E358:E367,E378+1)</f>
        <v/>
      </c>
      <c r="G378" s="15" t="str">
        <f t="shared" si="35"/>
        <v/>
      </c>
    </row>
    <row r="379" spans="1:13" x14ac:dyDescent="0.2">
      <c r="A379" s="37"/>
      <c r="B379" s="15">
        <v>10</v>
      </c>
      <c r="C379" s="26">
        <f>A356-POWER(10,B379)*INT(A356/POWER(10,B379))</f>
        <v>0.2354</v>
      </c>
      <c r="D379" s="15">
        <f t="shared" si="34"/>
        <v>0</v>
      </c>
      <c r="E379" s="15">
        <f t="shared" si="33"/>
        <v>0</v>
      </c>
      <c r="F379" s="15" t="str">
        <f>IF(E380&gt;=2,INDEX(B358:C367,E379+1,1),INDEX(B358:C367,E379+1,E380+1))</f>
        <v/>
      </c>
      <c r="G379" s="15" t="str">
        <f t="shared" si="35"/>
        <v/>
      </c>
      <c r="H379" s="15" t="str">
        <f>IF(OR(E379&lt;&gt;0,E380&lt;&gt;0,E381&lt;&gt;0),IF(E380&lt;&gt;1,IF(OR(E379&gt;4,E379=0),I360,IF(E379=1,I358,I359)),I360),"")</f>
        <v/>
      </c>
    </row>
    <row r="380" spans="1:13" x14ac:dyDescent="0.2">
      <c r="A380" s="37"/>
      <c r="B380" s="15">
        <v>11</v>
      </c>
      <c r="C380" s="26">
        <f>A356-POWER(10,B380)*INT(A356/POWER(10,B380))</f>
        <v>0.2354</v>
      </c>
      <c r="D380" s="15">
        <f t="shared" si="34"/>
        <v>0</v>
      </c>
      <c r="E380" s="15">
        <f t="shared" si="33"/>
        <v>0</v>
      </c>
      <c r="F380" s="15" t="str">
        <f>IF(E380&gt;=2,INDEX(D358:D367,E380+1),"")</f>
        <v/>
      </c>
      <c r="G380" s="15" t="str">
        <f t="shared" si="35"/>
        <v/>
      </c>
    </row>
    <row r="381" spans="1:13" x14ac:dyDescent="0.2">
      <c r="B381" s="15">
        <v>12</v>
      </c>
      <c r="C381" s="26">
        <f>A356-POWER(10,B381)*INT(A356/POWER(10,B381))</f>
        <v>0.2354</v>
      </c>
      <c r="D381" s="15">
        <f t="shared" si="34"/>
        <v>0</v>
      </c>
      <c r="E381" s="15">
        <f t="shared" si="33"/>
        <v>0</v>
      </c>
      <c r="F381" s="15" t="str">
        <f>INDEX(E358:E367,E381+1)</f>
        <v/>
      </c>
      <c r="G381" s="15" t="str">
        <f t="shared" si="35"/>
        <v/>
      </c>
    </row>
    <row r="382" spans="1:13" ht="12.75" x14ac:dyDescent="0.2">
      <c r="A382" s="38">
        <f>ROUND(A356-TRUNC(A356),8)</f>
        <v>0.2354</v>
      </c>
      <c r="B382" s="7" t="s">
        <v>132</v>
      </c>
      <c r="C382" s="8"/>
      <c r="D382" s="8"/>
      <c r="E382" s="8"/>
      <c r="F382" s="8"/>
      <c r="G382" s="8"/>
      <c r="H382" s="8"/>
      <c r="I382" s="8"/>
    </row>
    <row r="383" spans="1:13" ht="15.75" x14ac:dyDescent="0.2">
      <c r="A383" s="39">
        <f>A382*POWER(10,A387)</f>
        <v>2354</v>
      </c>
      <c r="B383" s="10" t="s">
        <v>127</v>
      </c>
      <c r="C383" s="11"/>
      <c r="D383" s="12"/>
      <c r="E383" s="12"/>
      <c r="F383" s="12"/>
      <c r="G383" s="12"/>
      <c r="H383" s="12"/>
      <c r="I383" s="11"/>
    </row>
    <row r="384" spans="1:13" s="4" customFormat="1" x14ac:dyDescent="0.2">
      <c r="A384" s="40"/>
      <c r="B384" s="41">
        <v>1</v>
      </c>
      <c r="C384" s="41">
        <v>2</v>
      </c>
      <c r="D384" s="41">
        <v>3</v>
      </c>
      <c r="E384" s="41">
        <v>4</v>
      </c>
      <c r="F384" s="41">
        <v>5</v>
      </c>
      <c r="G384" s="41">
        <v>6</v>
      </c>
      <c r="H384" s="41">
        <v>7</v>
      </c>
      <c r="I384" s="42">
        <v>8</v>
      </c>
      <c r="J384" s="42">
        <v>9</v>
      </c>
      <c r="K384" s="40"/>
      <c r="L384" s="40"/>
      <c r="M384" s="40"/>
    </row>
    <row r="385" spans="1:23" s="4" customFormat="1" x14ac:dyDescent="0.2">
      <c r="A385" s="43"/>
      <c r="B385" s="44">
        <f t="shared" ref="B385:J385" si="36">$A382*POWER(10,B384)</f>
        <v>2.3540000000000001</v>
      </c>
      <c r="C385" s="44">
        <f t="shared" si="36"/>
        <v>23.54</v>
      </c>
      <c r="D385" s="44">
        <f t="shared" si="36"/>
        <v>235.4</v>
      </c>
      <c r="E385" s="44">
        <f t="shared" si="36"/>
        <v>2354</v>
      </c>
      <c r="F385" s="44">
        <f t="shared" si="36"/>
        <v>23540</v>
      </c>
      <c r="G385" s="44">
        <f t="shared" si="36"/>
        <v>235400</v>
      </c>
      <c r="H385" s="44">
        <f t="shared" si="36"/>
        <v>2354000</v>
      </c>
      <c r="I385" s="44">
        <f t="shared" si="36"/>
        <v>23540000</v>
      </c>
      <c r="J385" s="44">
        <f t="shared" si="36"/>
        <v>235400000</v>
      </c>
      <c r="K385" s="40"/>
      <c r="L385" s="40"/>
      <c r="M385" s="40"/>
    </row>
    <row r="386" spans="1:23" s="4" customFormat="1" x14ac:dyDescent="0.2">
      <c r="A386" s="43" t="s">
        <v>133</v>
      </c>
      <c r="B386" s="44">
        <f t="shared" ref="B386:J386" si="37">B385-TRUNC(B385)</f>
        <v>0.35399999999999998</v>
      </c>
      <c r="C386" s="44">
        <f t="shared" si="37"/>
        <v>0.54</v>
      </c>
      <c r="D386" s="44">
        <f t="shared" si="37"/>
        <v>0.4</v>
      </c>
      <c r="E386" s="44">
        <f t="shared" si="37"/>
        <v>0</v>
      </c>
      <c r="F386" s="44">
        <f t="shared" si="37"/>
        <v>0</v>
      </c>
      <c r="G386" s="44">
        <f t="shared" si="37"/>
        <v>0</v>
      </c>
      <c r="H386" s="44">
        <f t="shared" si="37"/>
        <v>0</v>
      </c>
      <c r="I386" s="44">
        <f t="shared" si="37"/>
        <v>0</v>
      </c>
      <c r="J386" s="44">
        <f t="shared" si="37"/>
        <v>0</v>
      </c>
      <c r="K386" s="40"/>
      <c r="L386" s="40"/>
      <c r="M386" s="40"/>
    </row>
    <row r="387" spans="1:23" s="4" customFormat="1" ht="12" x14ac:dyDescent="0.2">
      <c r="A387" s="45">
        <f>MIN(B387:J387)</f>
        <v>4</v>
      </c>
      <c r="B387" s="46" t="str">
        <f t="shared" ref="B387:J387" si="38">IF(B386=0,B384,"дальше...")</f>
        <v>дальше...</v>
      </c>
      <c r="C387" s="46" t="str">
        <f t="shared" si="38"/>
        <v>дальше...</v>
      </c>
      <c r="D387" s="46" t="str">
        <f t="shared" si="38"/>
        <v>дальше...</v>
      </c>
      <c r="E387" s="46">
        <f t="shared" si="38"/>
        <v>4</v>
      </c>
      <c r="F387" s="46">
        <f t="shared" si="38"/>
        <v>5</v>
      </c>
      <c r="G387" s="46">
        <f t="shared" si="38"/>
        <v>6</v>
      </c>
      <c r="H387" s="46">
        <f t="shared" si="38"/>
        <v>7</v>
      </c>
      <c r="I387" s="46">
        <f t="shared" si="38"/>
        <v>8</v>
      </c>
      <c r="J387" s="46">
        <f t="shared" si="38"/>
        <v>9</v>
      </c>
      <c r="K387" s="40"/>
      <c r="L387" s="40"/>
      <c r="M387" s="40"/>
    </row>
    <row r="388" spans="1:23" x14ac:dyDescent="0.2">
      <c r="A388" s="14">
        <v>0</v>
      </c>
      <c r="B388" s="15" t="str">
        <f>""</f>
        <v/>
      </c>
      <c r="C388" s="15" t="s">
        <v>4</v>
      </c>
      <c r="D388" s="15" t="str">
        <f>""</f>
        <v/>
      </c>
      <c r="E388" s="15" t="str">
        <f>""</f>
        <v/>
      </c>
      <c r="F388" s="15" t="str">
        <f>G393</f>
        <v xml:space="preserve"> десятитысячная</v>
      </c>
      <c r="G388" s="15" t="s">
        <v>6</v>
      </c>
      <c r="H388" s="15" t="s">
        <v>7</v>
      </c>
      <c r="I388" s="16" t="s">
        <v>8</v>
      </c>
      <c r="L388" s="15"/>
      <c r="M388" s="1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1:23" x14ac:dyDescent="0.2">
      <c r="A389" s="14">
        <v>1</v>
      </c>
      <c r="B389" s="17" t="s">
        <v>11</v>
      </c>
      <c r="C389" s="15" t="s">
        <v>12</v>
      </c>
      <c r="D389" s="15" t="str">
        <f>""</f>
        <v/>
      </c>
      <c r="E389" s="15" t="s">
        <v>13</v>
      </c>
      <c r="F389" s="15" t="str">
        <f>G394</f>
        <v xml:space="preserve"> десятитысячных</v>
      </c>
      <c r="G389" s="15" t="s">
        <v>15</v>
      </c>
      <c r="H389" s="15" t="s">
        <v>16</v>
      </c>
      <c r="I389" s="16" t="s">
        <v>17</v>
      </c>
      <c r="L389" s="15"/>
      <c r="M389" s="1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1:23" ht="33.75" x14ac:dyDescent="0.2">
      <c r="A390" s="14">
        <v>2</v>
      </c>
      <c r="B390" s="17" t="s">
        <v>20</v>
      </c>
      <c r="C390" s="15" t="s">
        <v>21</v>
      </c>
      <c r="D390" s="15" t="s">
        <v>22</v>
      </c>
      <c r="E390" s="15" t="s">
        <v>23</v>
      </c>
      <c r="F390" s="15" t="str">
        <f>G394</f>
        <v xml:space="preserve"> десятитысячных</v>
      </c>
      <c r="G390" s="15" t="s">
        <v>25</v>
      </c>
      <c r="H390" s="15" t="s">
        <v>26</v>
      </c>
      <c r="I390" s="16" t="s">
        <v>27</v>
      </c>
      <c r="L390" s="15"/>
      <c r="M390" s="1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 spans="1:23" x14ac:dyDescent="0.2">
      <c r="A391" s="14">
        <v>3</v>
      </c>
      <c r="B391" s="17" t="s">
        <v>30</v>
      </c>
      <c r="C391" s="15" t="s">
        <v>31</v>
      </c>
      <c r="D391" s="15" t="s">
        <v>32</v>
      </c>
      <c r="E391" s="15" t="s">
        <v>33</v>
      </c>
    </row>
    <row r="392" spans="1:23" s="5" customFormat="1" x14ac:dyDescent="0.2">
      <c r="A392" s="47">
        <v>4</v>
      </c>
      <c r="B392" s="17" t="s">
        <v>34</v>
      </c>
      <c r="C392" s="15" t="s">
        <v>35</v>
      </c>
      <c r="D392" s="15" t="s">
        <v>36</v>
      </c>
      <c r="E392" s="15" t="s">
        <v>37</v>
      </c>
      <c r="F392" s="15"/>
      <c r="G392" s="15"/>
      <c r="H392" s="15"/>
      <c r="I392" s="15"/>
      <c r="J392" s="15"/>
      <c r="K392" s="15"/>
      <c r="L392" s="15"/>
      <c r="M392" s="15"/>
    </row>
    <row r="393" spans="1:23" s="5" customFormat="1" x14ac:dyDescent="0.2">
      <c r="A393" s="47">
        <v>5</v>
      </c>
      <c r="B393" s="17" t="s">
        <v>38</v>
      </c>
      <c r="C393" s="15" t="s">
        <v>39</v>
      </c>
      <c r="D393" s="15" t="s">
        <v>40</v>
      </c>
      <c r="E393" s="15" t="s">
        <v>41</v>
      </c>
      <c r="F393" s="15" t="s">
        <v>42</v>
      </c>
      <c r="G393" s="15" t="str">
        <f>INDEX(H393:Q393,1,A387)</f>
        <v xml:space="preserve"> десятитысячная</v>
      </c>
      <c r="H393" s="15" t="s">
        <v>134</v>
      </c>
      <c r="I393" s="15" t="s">
        <v>135</v>
      </c>
      <c r="J393" s="15" t="s">
        <v>136</v>
      </c>
      <c r="K393" s="15" t="s">
        <v>137</v>
      </c>
      <c r="L393" s="15" t="s">
        <v>138</v>
      </c>
      <c r="M393" s="15" t="s">
        <v>139</v>
      </c>
      <c r="N393" s="5" t="s">
        <v>140</v>
      </c>
      <c r="O393" s="5" t="s">
        <v>141</v>
      </c>
      <c r="P393" s="5" t="s">
        <v>142</v>
      </c>
      <c r="Q393" s="5" t="s">
        <v>143</v>
      </c>
    </row>
    <row r="394" spans="1:23" s="5" customFormat="1" x14ac:dyDescent="0.2">
      <c r="A394" s="47">
        <v>6</v>
      </c>
      <c r="B394" s="17" t="s">
        <v>43</v>
      </c>
      <c r="C394" s="15" t="s">
        <v>44</v>
      </c>
      <c r="D394" s="15" t="s">
        <v>45</v>
      </c>
      <c r="E394" s="15" t="s">
        <v>46</v>
      </c>
      <c r="F394" s="15" t="s">
        <v>47</v>
      </c>
      <c r="G394" s="15" t="str">
        <f>INDEX(H394:Q394,1,A387)</f>
        <v xml:space="preserve"> десятитысячных</v>
      </c>
      <c r="H394" s="15" t="s">
        <v>144</v>
      </c>
      <c r="I394" s="15" t="s">
        <v>145</v>
      </c>
      <c r="J394" s="15" t="s">
        <v>146</v>
      </c>
      <c r="K394" s="15" t="s">
        <v>147</v>
      </c>
      <c r="L394" s="15" t="s">
        <v>148</v>
      </c>
      <c r="M394" s="15" t="s">
        <v>149</v>
      </c>
      <c r="N394" s="5" t="s">
        <v>150</v>
      </c>
      <c r="O394" s="5" t="s">
        <v>151</v>
      </c>
      <c r="P394" s="5" t="s">
        <v>152</v>
      </c>
      <c r="Q394" s="5" t="s">
        <v>153</v>
      </c>
    </row>
    <row r="395" spans="1:23" s="5" customFormat="1" x14ac:dyDescent="0.2">
      <c r="A395" s="47">
        <v>7</v>
      </c>
      <c r="B395" s="17" t="s">
        <v>48</v>
      </c>
      <c r="C395" s="15" t="s">
        <v>49</v>
      </c>
      <c r="D395" s="15" t="s">
        <v>50</v>
      </c>
      <c r="E395" s="15" t="s">
        <v>51</v>
      </c>
      <c r="F395" s="15"/>
      <c r="G395" s="15"/>
      <c r="H395" s="15"/>
      <c r="I395" s="15"/>
      <c r="J395" s="15"/>
      <c r="K395" s="15"/>
      <c r="L395" s="15"/>
      <c r="M395" s="15"/>
    </row>
    <row r="396" spans="1:23" s="5" customFormat="1" x14ac:dyDescent="0.2">
      <c r="A396" s="47">
        <v>8</v>
      </c>
      <c r="B396" s="17" t="s">
        <v>52</v>
      </c>
      <c r="C396" s="15" t="s">
        <v>53</v>
      </c>
      <c r="D396" s="15" t="s">
        <v>54</v>
      </c>
      <c r="E396" s="15" t="s">
        <v>55</v>
      </c>
      <c r="F396" s="15"/>
      <c r="G396" s="15"/>
      <c r="H396" s="15"/>
      <c r="I396" s="15"/>
      <c r="J396" s="15"/>
      <c r="K396" s="15"/>
      <c r="L396" s="15"/>
      <c r="M396" s="15"/>
    </row>
    <row r="397" spans="1:23" s="5" customFormat="1" x14ac:dyDescent="0.2">
      <c r="A397" s="47">
        <v>9</v>
      </c>
      <c r="B397" s="17" t="s">
        <v>56</v>
      </c>
      <c r="C397" s="15" t="s">
        <v>57</v>
      </c>
      <c r="D397" s="15" t="s">
        <v>58</v>
      </c>
      <c r="E397" s="15" t="s">
        <v>59</v>
      </c>
      <c r="F397" s="15"/>
      <c r="G397" s="15"/>
      <c r="H397" s="15"/>
      <c r="I397" s="15"/>
      <c r="J397" s="15"/>
      <c r="K397" s="15"/>
      <c r="L397" s="15"/>
      <c r="M397" s="15"/>
    </row>
    <row r="398" spans="1:23" s="5" customFormat="1" x14ac:dyDescent="0.2">
      <c r="A398" s="47"/>
      <c r="B398" s="15"/>
      <c r="C398" s="18"/>
      <c r="D398" s="19"/>
      <c r="E398" s="20"/>
      <c r="F398" s="15"/>
      <c r="G398" s="15"/>
      <c r="H398" s="15"/>
      <c r="I398" s="15"/>
      <c r="J398" s="15"/>
      <c r="K398" s="15"/>
      <c r="L398" s="15"/>
      <c r="M398" s="15"/>
    </row>
    <row r="399" spans="1:23" ht="22.5" x14ac:dyDescent="0.2">
      <c r="A399" s="21" t="str">
        <f>CONCATENATE(G411,G410,G409,H409,G408,G407,G406,H406,G405,G404,G403,H403,G402,G401,G400,H400)</f>
        <v xml:space="preserve"> две тысячи триста пятьдесят четыре десятитысячных</v>
      </c>
      <c r="B399" s="15" t="s">
        <v>64</v>
      </c>
      <c r="C399" s="18"/>
      <c r="D399" s="22"/>
      <c r="E399" s="20"/>
      <c r="F399" s="23" t="s">
        <v>60</v>
      </c>
      <c r="G399" s="23" t="s">
        <v>61</v>
      </c>
      <c r="H399" s="23" t="s">
        <v>62</v>
      </c>
      <c r="I399" s="24"/>
    </row>
    <row r="400" spans="1:23" x14ac:dyDescent="0.2">
      <c r="B400" s="15">
        <v>1</v>
      </c>
      <c r="C400" s="26">
        <f>A383-POWER(10,B400)*INT(A383/POWER(10,B400))</f>
        <v>4</v>
      </c>
      <c r="D400" s="20">
        <f>C400</f>
        <v>4</v>
      </c>
      <c r="E400" s="15">
        <f t="shared" ref="E400:E411" si="39">D400/POWER(10,B400-1)</f>
        <v>4</v>
      </c>
      <c r="F400" s="15" t="str">
        <f>IF(E401&gt;=2,INDEX(B388:C397,E400+1,1),INDEX(B388:C397,E400+1,E401+1))</f>
        <v xml:space="preserve"> четыре</v>
      </c>
      <c r="G400" s="15" t="str">
        <f>IF(F400=B389,F393,IF(F400=B390,F394,F400))</f>
        <v xml:space="preserve"> четыре</v>
      </c>
      <c r="H400" s="15" t="str">
        <f>IF(SUM(E400:E411)=0," ноль десятых",IF(E401&lt;&gt;1,IF(OR(E400&gt;4,E400=0),F390,IF(E400=1,F388,F389)),F390))</f>
        <v xml:space="preserve"> десятитысячных</v>
      </c>
      <c r="I400" s="27"/>
    </row>
    <row r="401" spans="1:11" x14ac:dyDescent="0.2">
      <c r="A401" s="28"/>
      <c r="B401" s="15">
        <v>2</v>
      </c>
      <c r="C401" s="26">
        <f>A383-POWER(10,B401)*INT(A383/POWER(10,B401))</f>
        <v>54</v>
      </c>
      <c r="D401" s="15">
        <f t="shared" ref="D401:D411" si="40">C401-C400</f>
        <v>50</v>
      </c>
      <c r="E401" s="15">
        <f t="shared" si="39"/>
        <v>5</v>
      </c>
      <c r="F401" s="15" t="str">
        <f>IF(E401&gt;=2,INDEX(D388:D397,E401+1),"")</f>
        <v xml:space="preserve"> пятьдесят</v>
      </c>
      <c r="G401" s="15" t="str">
        <f>F401</f>
        <v xml:space="preserve"> пятьдесят</v>
      </c>
    </row>
    <row r="402" spans="1:11" x14ac:dyDescent="0.2">
      <c r="B402" s="15">
        <v>3</v>
      </c>
      <c r="C402" s="26">
        <f>A383-POWER(10,B402)*INT(A383/POWER(10,B402))</f>
        <v>354</v>
      </c>
      <c r="D402" s="15">
        <f t="shared" si="40"/>
        <v>300</v>
      </c>
      <c r="E402" s="15">
        <f t="shared" si="39"/>
        <v>3</v>
      </c>
      <c r="F402" s="15" t="str">
        <f>INDEX(E388:E397,E402+1)</f>
        <v xml:space="preserve"> триста</v>
      </c>
      <c r="G402" s="15" t="str">
        <f>F402</f>
        <v xml:space="preserve"> триста</v>
      </c>
    </row>
    <row r="403" spans="1:11" x14ac:dyDescent="0.2">
      <c r="B403" s="15">
        <v>4</v>
      </c>
      <c r="C403" s="26">
        <f>A383-POWER(10,B403)*INT(A383/POWER(10,B403))</f>
        <v>2354</v>
      </c>
      <c r="D403" s="15">
        <f t="shared" si="40"/>
        <v>2000</v>
      </c>
      <c r="E403" s="15">
        <f t="shared" si="39"/>
        <v>2</v>
      </c>
      <c r="F403" s="15" t="str">
        <f>IF(E404&gt;=2,INDEX(B388:C397,E403+1,1),INDEX(B388:C397,E403+1,E404+1))</f>
        <v xml:space="preserve"> два</v>
      </c>
      <c r="G403" s="15" t="str">
        <f>IF(F403=" один",F393,IF(F403=" два",F394,F403))</f>
        <v xml:space="preserve"> две</v>
      </c>
      <c r="H403" s="15" t="str">
        <f>IF(OR(E405&lt;&gt;0,E404&lt;&gt;0,E403&lt;&gt;0),IF(E404&lt;&gt;1,IF(OR(E403&gt;4,E403=0),G390,IF(E403=1,G388,G389)),G390),"")</f>
        <v xml:space="preserve"> тысячи</v>
      </c>
    </row>
    <row r="404" spans="1:11" x14ac:dyDescent="0.2">
      <c r="B404" s="15">
        <v>5</v>
      </c>
      <c r="C404" s="26">
        <f>A383-POWER(10,B404)*INT(A383/POWER(10,B404))</f>
        <v>2354</v>
      </c>
      <c r="D404" s="15">
        <f t="shared" si="40"/>
        <v>0</v>
      </c>
      <c r="E404" s="15">
        <f t="shared" si="39"/>
        <v>0</v>
      </c>
      <c r="F404" s="15" t="str">
        <f>IF(E404&gt;=2,INDEX(D388:D397,E404+1),"")</f>
        <v/>
      </c>
      <c r="G404" s="15" t="str">
        <f t="shared" ref="G404:G411" si="41">F404</f>
        <v/>
      </c>
    </row>
    <row r="405" spans="1:11" x14ac:dyDescent="0.2">
      <c r="B405" s="15">
        <v>6</v>
      </c>
      <c r="C405" s="26">
        <f>A383-POWER(10,B405)*INT(A383/POWER(10,B405))</f>
        <v>2354</v>
      </c>
      <c r="D405" s="15">
        <f t="shared" si="40"/>
        <v>0</v>
      </c>
      <c r="E405" s="15">
        <f t="shared" si="39"/>
        <v>0</v>
      </c>
      <c r="F405" s="15" t="str">
        <f>INDEX(E388:E397,E405+1)</f>
        <v/>
      </c>
      <c r="G405" s="15" t="str">
        <f t="shared" si="41"/>
        <v/>
      </c>
    </row>
    <row r="406" spans="1:11" x14ac:dyDescent="0.2">
      <c r="B406" s="15">
        <v>7</v>
      </c>
      <c r="C406" s="26">
        <f>A383-POWER(10,B406)*INT(A383/POWER(10,B406))</f>
        <v>2354</v>
      </c>
      <c r="D406" s="15">
        <f t="shared" si="40"/>
        <v>0</v>
      </c>
      <c r="E406" s="15">
        <f t="shared" si="39"/>
        <v>0</v>
      </c>
      <c r="F406" s="15" t="str">
        <f>IF(E407&gt;=2,INDEX(B388:C397,E406+1,1),INDEX(B388:C397,E406+1,E407+1))</f>
        <v/>
      </c>
      <c r="G406" s="15" t="str">
        <f t="shared" si="41"/>
        <v/>
      </c>
      <c r="H406" s="15" t="str">
        <f>IF(OR(E406&lt;&gt;0,E407&lt;&gt;0,E408&lt;&gt;0),IF(E407&lt;&gt;1,IF(OR(E406&gt;4,E406=0),H390,IF(E406=1,H388,H389)),H390),"")</f>
        <v/>
      </c>
    </row>
    <row r="407" spans="1:11" x14ac:dyDescent="0.2">
      <c r="B407" s="15">
        <v>8</v>
      </c>
      <c r="C407" s="26">
        <f>A383-POWER(10,B407)*INT(A383/POWER(10,B407))</f>
        <v>2354</v>
      </c>
      <c r="D407" s="15">
        <f t="shared" si="40"/>
        <v>0</v>
      </c>
      <c r="E407" s="15">
        <f t="shared" si="39"/>
        <v>0</v>
      </c>
      <c r="F407" s="15" t="str">
        <f>IF(E407&gt;=2,INDEX(D388:D397,E407+1),"")</f>
        <v/>
      </c>
      <c r="G407" s="15" t="str">
        <f t="shared" si="41"/>
        <v/>
      </c>
    </row>
    <row r="408" spans="1:11" x14ac:dyDescent="0.2">
      <c r="B408" s="15">
        <v>9</v>
      </c>
      <c r="C408" s="26">
        <f>A383-POWER(10,B408)*INT(A383/POWER(10,B408))</f>
        <v>2354</v>
      </c>
      <c r="D408" s="15">
        <f t="shared" si="40"/>
        <v>0</v>
      </c>
      <c r="E408" s="15">
        <f t="shared" si="39"/>
        <v>0</v>
      </c>
      <c r="F408" s="15" t="str">
        <f>INDEX(E388:E397,E408+1)</f>
        <v/>
      </c>
      <c r="G408" s="15" t="str">
        <f t="shared" si="41"/>
        <v/>
      </c>
    </row>
    <row r="409" spans="1:11" x14ac:dyDescent="0.2">
      <c r="B409" s="15">
        <v>10</v>
      </c>
      <c r="C409" s="26">
        <f>A383-POWER(10,B409)*INT(A383/POWER(10,B409))</f>
        <v>2354</v>
      </c>
      <c r="D409" s="15">
        <f t="shared" si="40"/>
        <v>0</v>
      </c>
      <c r="E409" s="15">
        <f t="shared" si="39"/>
        <v>0</v>
      </c>
      <c r="F409" s="15" t="str">
        <f>IF(E410&gt;=2,INDEX(B388:C397,E409+1,1),INDEX(B388:C397,E409+1,E410+1))</f>
        <v/>
      </c>
      <c r="G409" s="15" t="str">
        <f t="shared" si="41"/>
        <v/>
      </c>
      <c r="H409" s="15" t="str">
        <f>IF(OR(E409&lt;&gt;0,E410&lt;&gt;0,E411&lt;&gt;0),IF(E410&lt;&gt;1,IF(OR(E409&gt;4,E409=0),I390,IF(E409=1,I388,I389)),I390),"")</f>
        <v/>
      </c>
    </row>
    <row r="410" spans="1:11" x14ac:dyDescent="0.2">
      <c r="B410" s="15">
        <v>11</v>
      </c>
      <c r="C410" s="26">
        <f>A383-POWER(10,B410)*INT(A383/POWER(10,B410))</f>
        <v>2354</v>
      </c>
      <c r="D410" s="15">
        <f t="shared" si="40"/>
        <v>0</v>
      </c>
      <c r="E410" s="15">
        <f t="shared" si="39"/>
        <v>0</v>
      </c>
      <c r="F410" s="15" t="str">
        <f>IF(E410&gt;=2,INDEX(D388:D397,E410+1),"")</f>
        <v/>
      </c>
      <c r="G410" s="15" t="str">
        <f t="shared" si="41"/>
        <v/>
      </c>
    </row>
    <row r="411" spans="1:11" x14ac:dyDescent="0.2">
      <c r="B411" s="15">
        <v>12</v>
      </c>
      <c r="C411" s="26">
        <f>A383-POWER(10,B411)*INT(A383/POWER(10,B411))</f>
        <v>2354</v>
      </c>
      <c r="D411" s="15">
        <f t="shared" si="40"/>
        <v>0</v>
      </c>
      <c r="E411" s="15">
        <f t="shared" si="39"/>
        <v>0</v>
      </c>
      <c r="F411" s="15" t="str">
        <f>INDEX(E388:E397,E411+1)</f>
        <v/>
      </c>
      <c r="G411" s="15" t="str">
        <f t="shared" si="41"/>
        <v/>
      </c>
    </row>
    <row r="412" spans="1:11" ht="12.75" collapsed="1" x14ac:dyDescent="0.2">
      <c r="A412" s="36"/>
      <c r="B412" s="7" t="s">
        <v>155</v>
      </c>
      <c r="C412" s="8"/>
      <c r="D412" s="8"/>
      <c r="E412" s="8"/>
      <c r="F412" s="8"/>
      <c r="G412" s="8"/>
      <c r="H412" s="8"/>
      <c r="I412" s="8"/>
      <c r="J412" s="8"/>
      <c r="K412" s="8"/>
    </row>
    <row r="413" spans="1:11" ht="15.75" x14ac:dyDescent="0.2">
      <c r="A413" s="9" t="str">
        <f>REPLACE(A425,1,2,UPPER(LEFT(A425,2)))</f>
        <v xml:space="preserve"> Ноль целых ноль десятых</v>
      </c>
      <c r="B413" s="10" t="s">
        <v>127</v>
      </c>
      <c r="C413" s="11"/>
      <c r="D413" s="12" t="s">
        <v>128</v>
      </c>
      <c r="E413" s="12"/>
      <c r="F413" s="12"/>
      <c r="G413" s="12"/>
      <c r="H413" s="12"/>
      <c r="I413" s="11"/>
      <c r="J413" s="11"/>
      <c r="K413" s="13" t="s">
        <v>3</v>
      </c>
    </row>
    <row r="414" spans="1:11" x14ac:dyDescent="0.2">
      <c r="A414" s="14">
        <v>0</v>
      </c>
      <c r="B414" s="15" t="str">
        <f>""</f>
        <v/>
      </c>
      <c r="C414" s="15" t="s">
        <v>4</v>
      </c>
      <c r="D414" s="15" t="str">
        <f>""</f>
        <v/>
      </c>
      <c r="E414" s="15" t="str">
        <f>""</f>
        <v/>
      </c>
      <c r="F414" s="15" t="s">
        <v>129</v>
      </c>
      <c r="G414" s="15" t="s">
        <v>6</v>
      </c>
      <c r="H414" s="15" t="s">
        <v>7</v>
      </c>
      <c r="I414" s="16" t="s">
        <v>8</v>
      </c>
    </row>
    <row r="415" spans="1:11" x14ac:dyDescent="0.2">
      <c r="A415" s="14">
        <v>1</v>
      </c>
      <c r="B415" s="17" t="s">
        <v>11</v>
      </c>
      <c r="C415" s="15" t="s">
        <v>12</v>
      </c>
      <c r="D415" s="15" t="str">
        <f>""</f>
        <v/>
      </c>
      <c r="E415" s="15" t="s">
        <v>13</v>
      </c>
      <c r="F415" s="15" t="s">
        <v>130</v>
      </c>
      <c r="G415" s="15" t="s">
        <v>15</v>
      </c>
      <c r="H415" s="15" t="s">
        <v>16</v>
      </c>
      <c r="I415" s="16" t="s">
        <v>17</v>
      </c>
    </row>
    <row r="416" spans="1:11" ht="33.75" x14ac:dyDescent="0.2">
      <c r="A416" s="14">
        <v>2</v>
      </c>
      <c r="B416" s="17" t="s">
        <v>20</v>
      </c>
      <c r="C416" s="15" t="s">
        <v>21</v>
      </c>
      <c r="D416" s="15" t="s">
        <v>22</v>
      </c>
      <c r="E416" s="15" t="s">
        <v>23</v>
      </c>
      <c r="F416" s="15" t="s">
        <v>130</v>
      </c>
      <c r="G416" s="15" t="s">
        <v>25</v>
      </c>
      <c r="H416" s="15" t="s">
        <v>26</v>
      </c>
      <c r="I416" s="16" t="s">
        <v>27</v>
      </c>
    </row>
    <row r="417" spans="1:11" x14ac:dyDescent="0.2">
      <c r="A417" s="14">
        <v>3</v>
      </c>
      <c r="B417" s="17" t="s">
        <v>30</v>
      </c>
      <c r="C417" s="15" t="s">
        <v>31</v>
      </c>
      <c r="D417" s="15" t="s">
        <v>32</v>
      </c>
      <c r="E417" s="15" t="s">
        <v>33</v>
      </c>
    </row>
    <row r="418" spans="1:11" x14ac:dyDescent="0.2">
      <c r="A418" s="14">
        <v>4</v>
      </c>
      <c r="B418" s="17" t="s">
        <v>34</v>
      </c>
      <c r="C418" s="15" t="s">
        <v>35</v>
      </c>
      <c r="D418" s="15" t="s">
        <v>36</v>
      </c>
      <c r="E418" s="15" t="s">
        <v>37</v>
      </c>
    </row>
    <row r="419" spans="1:11" x14ac:dyDescent="0.2">
      <c r="A419" s="14">
        <v>5</v>
      </c>
      <c r="B419" s="17" t="s">
        <v>38</v>
      </c>
      <c r="C419" s="15" t="s">
        <v>39</v>
      </c>
      <c r="D419" s="15" t="s">
        <v>40</v>
      </c>
      <c r="E419" s="15" t="s">
        <v>41</v>
      </c>
      <c r="F419" s="15" t="s">
        <v>42</v>
      </c>
    </row>
    <row r="420" spans="1:11" x14ac:dyDescent="0.2">
      <c r="A420" s="14">
        <v>6</v>
      </c>
      <c r="B420" s="17" t="s">
        <v>43</v>
      </c>
      <c r="C420" s="15" t="s">
        <v>44</v>
      </c>
      <c r="D420" s="15" t="s">
        <v>45</v>
      </c>
      <c r="E420" s="15" t="s">
        <v>46</v>
      </c>
      <c r="F420" s="15" t="s">
        <v>47</v>
      </c>
    </row>
    <row r="421" spans="1:11" x14ac:dyDescent="0.2">
      <c r="A421" s="14">
        <v>7</v>
      </c>
      <c r="B421" s="17" t="s">
        <v>48</v>
      </c>
      <c r="C421" s="15" t="s">
        <v>49</v>
      </c>
      <c r="D421" s="15" t="s">
        <v>50</v>
      </c>
      <c r="E421" s="15" t="s">
        <v>51</v>
      </c>
    </row>
    <row r="422" spans="1:11" x14ac:dyDescent="0.2">
      <c r="A422" s="14">
        <v>8</v>
      </c>
      <c r="B422" s="17" t="s">
        <v>52</v>
      </c>
      <c r="C422" s="15" t="s">
        <v>53</v>
      </c>
      <c r="D422" s="15" t="s">
        <v>54</v>
      </c>
      <c r="E422" s="15" t="s">
        <v>55</v>
      </c>
    </row>
    <row r="423" spans="1:11" x14ac:dyDescent="0.2">
      <c r="A423" s="14">
        <v>9</v>
      </c>
      <c r="B423" s="17" t="s">
        <v>56</v>
      </c>
      <c r="C423" s="15" t="s">
        <v>57</v>
      </c>
      <c r="D423" s="15" t="s">
        <v>58</v>
      </c>
      <c r="E423" s="15" t="s">
        <v>59</v>
      </c>
    </row>
    <row r="424" spans="1:11" x14ac:dyDescent="0.2">
      <c r="C424" s="18"/>
      <c r="D424" s="19"/>
      <c r="E424" s="20"/>
    </row>
    <row r="425" spans="1:11" ht="12.75" x14ac:dyDescent="0.2">
      <c r="A425" s="21" t="str">
        <f>CONCATENATE(G437,G436,G435,H435,G434,G433,G432,H432,G431,G430,G429,H429,G428,G427,G426,H426)&amp;A455</f>
        <v xml:space="preserve"> ноль целых ноль десятых</v>
      </c>
      <c r="C425" s="18"/>
      <c r="D425" s="22"/>
      <c r="E425" s="20"/>
      <c r="F425" s="23" t="s">
        <v>60</v>
      </c>
      <c r="G425" s="23" t="s">
        <v>131</v>
      </c>
      <c r="H425" s="23" t="s">
        <v>62</v>
      </c>
      <c r="I425" s="24"/>
      <c r="J425" s="24"/>
      <c r="K425" s="25"/>
    </row>
    <row r="426" spans="1:11" x14ac:dyDescent="0.2">
      <c r="B426" s="15">
        <v>1</v>
      </c>
      <c r="C426" s="26">
        <f>A412-POWER(10,B426)*INT(A412/POWER(10,B426))</f>
        <v>0</v>
      </c>
      <c r="D426" s="20">
        <f>TRUNC(C426)</f>
        <v>0</v>
      </c>
      <c r="E426" s="15">
        <f t="shared" ref="E426:E437" si="42">D426/POWER(10,B426-1)</f>
        <v>0</v>
      </c>
      <c r="F426" s="15" t="str">
        <f>IF(E427&gt;=2,INDEX(B414:C423,E426+1,1),INDEX(B414:C423,E426+1,E427+1))</f>
        <v/>
      </c>
      <c r="G426" s="15" t="str">
        <f>IF(F426=B415,F419,IF(F426=B416,F420,F426))</f>
        <v/>
      </c>
      <c r="H426" s="15" t="str">
        <f>IF(SUM(E426:E437)=0," ноль целых",IF(E427&lt;&gt;1,IF(OR(E426&gt;4,E426=0),F416,IF(E426=1,F414,F415)),F416))</f>
        <v xml:space="preserve"> ноль целых</v>
      </c>
      <c r="I426" s="27"/>
      <c r="J426" s="15"/>
    </row>
    <row r="427" spans="1:11" x14ac:dyDescent="0.2">
      <c r="A427" s="28" t="s">
        <v>64</v>
      </c>
      <c r="B427" s="15">
        <v>2</v>
      </c>
      <c r="C427" s="26">
        <f>A412-POWER(10,B427)*INT(A412/POWER(10,B427))</f>
        <v>0</v>
      </c>
      <c r="D427" s="15">
        <f t="shared" ref="D427:D437" si="43">C427-C426</f>
        <v>0</v>
      </c>
      <c r="E427" s="15">
        <f t="shared" si="42"/>
        <v>0</v>
      </c>
      <c r="F427" s="15" t="str">
        <f>IF(E427&gt;=2,INDEX(D414:D423,E427+1),"")</f>
        <v/>
      </c>
      <c r="G427" s="15" t="str">
        <f>F427</f>
        <v/>
      </c>
    </row>
    <row r="428" spans="1:11" x14ac:dyDescent="0.2">
      <c r="B428" s="15">
        <v>3</v>
      </c>
      <c r="C428" s="26">
        <f>A412-POWER(10,B428)*INT(A412/POWER(10,B428))</f>
        <v>0</v>
      </c>
      <c r="D428" s="15">
        <f t="shared" si="43"/>
        <v>0</v>
      </c>
      <c r="E428" s="15">
        <f t="shared" si="42"/>
        <v>0</v>
      </c>
      <c r="F428" s="15" t="str">
        <f>INDEX(E414:E423,E428+1)</f>
        <v/>
      </c>
      <c r="G428" s="15" t="str">
        <f>F428</f>
        <v/>
      </c>
    </row>
    <row r="429" spans="1:11" x14ac:dyDescent="0.2">
      <c r="B429" s="15">
        <v>4</v>
      </c>
      <c r="C429" s="26">
        <f>A412-POWER(10,B429)*INT(A412/POWER(10,B429))</f>
        <v>0</v>
      </c>
      <c r="D429" s="15">
        <f t="shared" si="43"/>
        <v>0</v>
      </c>
      <c r="E429" s="15">
        <f t="shared" si="42"/>
        <v>0</v>
      </c>
      <c r="F429" s="15" t="str">
        <f>IF(E430&gt;=2,INDEX(B414:C423,E429+1,1),INDEX(B414:C423,E429+1,E430+1))</f>
        <v/>
      </c>
      <c r="G429" s="15" t="str">
        <f>IF(F429=" один",F419,IF(F429=" два",F420,F429))</f>
        <v/>
      </c>
      <c r="H429" s="15" t="str">
        <f>IF(OR(E431&lt;&gt;0,E430&lt;&gt;0,E429&lt;&gt;0),IF(E430&lt;&gt;1,IF(OR(E429&gt;4,E429=0),G416,IF(E429=1,G414,G415)),G416),"")</f>
        <v/>
      </c>
    </row>
    <row r="430" spans="1:11" x14ac:dyDescent="0.2">
      <c r="B430" s="15">
        <v>5</v>
      </c>
      <c r="C430" s="26">
        <f>A412-POWER(10,B430)*INT(A412/POWER(10,B430))</f>
        <v>0</v>
      </c>
      <c r="D430" s="15">
        <f t="shared" si="43"/>
        <v>0</v>
      </c>
      <c r="E430" s="15">
        <f t="shared" si="42"/>
        <v>0</v>
      </c>
      <c r="F430" s="15" t="str">
        <f>IF(E430&gt;=2,INDEX(D414:D423,E430+1),"")</f>
        <v/>
      </c>
      <c r="G430" s="15" t="str">
        <f t="shared" ref="G430:G437" si="44">F430</f>
        <v/>
      </c>
    </row>
    <row r="431" spans="1:11" x14ac:dyDescent="0.2">
      <c r="B431" s="15">
        <v>6</v>
      </c>
      <c r="C431" s="26">
        <f>A412-POWER(10,B431)*INT(A412/POWER(10,B431))</f>
        <v>0</v>
      </c>
      <c r="D431" s="15">
        <f t="shared" si="43"/>
        <v>0</v>
      </c>
      <c r="E431" s="15">
        <f t="shared" si="42"/>
        <v>0</v>
      </c>
      <c r="F431" s="15" t="str">
        <f>INDEX(E414:E423,E431+1)</f>
        <v/>
      </c>
      <c r="G431" s="15" t="str">
        <f t="shared" si="44"/>
        <v/>
      </c>
    </row>
    <row r="432" spans="1:11" x14ac:dyDescent="0.2">
      <c r="B432" s="15">
        <v>7</v>
      </c>
      <c r="C432" s="26">
        <f>A412-POWER(10,B432)*INT(A412/POWER(10,B432))</f>
        <v>0</v>
      </c>
      <c r="D432" s="15">
        <f t="shared" si="43"/>
        <v>0</v>
      </c>
      <c r="E432" s="15">
        <f t="shared" si="42"/>
        <v>0</v>
      </c>
      <c r="F432" s="15" t="str">
        <f>IF(E433&gt;=2,INDEX(B414:C423,E432+1,1),INDEX(B414:C423,E432+1,E433+1))</f>
        <v/>
      </c>
      <c r="G432" s="15" t="str">
        <f t="shared" si="44"/>
        <v/>
      </c>
      <c r="H432" s="15" t="str">
        <f>IF(OR(E432&lt;&gt;0,E433&lt;&gt;0,E434&lt;&gt;0),IF(E433&lt;&gt;1,IF(OR(E432&gt;4,E432=0),H416,IF(E432=1,H414,H415)),H416),"")</f>
        <v/>
      </c>
    </row>
    <row r="433" spans="1:23" x14ac:dyDescent="0.2">
      <c r="B433" s="15">
        <v>8</v>
      </c>
      <c r="C433" s="26">
        <f>A412-POWER(10,B433)*INT(A412/POWER(10,B433))</f>
        <v>0</v>
      </c>
      <c r="D433" s="15">
        <f t="shared" si="43"/>
        <v>0</v>
      </c>
      <c r="E433" s="15">
        <f t="shared" si="42"/>
        <v>0</v>
      </c>
      <c r="F433" s="15" t="str">
        <f>IF(E433&gt;=2,INDEX(D414:D423,E433+1),"")</f>
        <v/>
      </c>
      <c r="G433" s="15" t="str">
        <f t="shared" si="44"/>
        <v/>
      </c>
    </row>
    <row r="434" spans="1:23" x14ac:dyDescent="0.2">
      <c r="B434" s="15">
        <v>9</v>
      </c>
      <c r="C434" s="26">
        <f>A412-POWER(10,B434)*INT(A412/POWER(10,B434))</f>
        <v>0</v>
      </c>
      <c r="D434" s="15">
        <f t="shared" si="43"/>
        <v>0</v>
      </c>
      <c r="E434" s="15">
        <f t="shared" si="42"/>
        <v>0</v>
      </c>
      <c r="F434" s="15" t="str">
        <f>INDEX(E414:E423,E434+1)</f>
        <v/>
      </c>
      <c r="G434" s="15" t="str">
        <f t="shared" si="44"/>
        <v/>
      </c>
    </row>
    <row r="435" spans="1:23" x14ac:dyDescent="0.2">
      <c r="B435" s="15">
        <v>10</v>
      </c>
      <c r="C435" s="26">
        <f>A412-POWER(10,B435)*INT(A412/POWER(10,B435))</f>
        <v>0</v>
      </c>
      <c r="D435" s="15">
        <f t="shared" si="43"/>
        <v>0</v>
      </c>
      <c r="E435" s="15">
        <f t="shared" si="42"/>
        <v>0</v>
      </c>
      <c r="F435" s="15" t="str">
        <f>IF(E436&gt;=2,INDEX(B414:C423,E435+1,1),INDEX(B414:C423,E435+1,E436+1))</f>
        <v/>
      </c>
      <c r="G435" s="15" t="str">
        <f t="shared" si="44"/>
        <v/>
      </c>
      <c r="H435" s="15" t="str">
        <f>IF(OR(E435&lt;&gt;0,E436&lt;&gt;0,E437&lt;&gt;0),IF(E436&lt;&gt;1,IF(OR(E435&gt;4,E435=0),I416,IF(E435=1,I414,I415)),I416),"")</f>
        <v/>
      </c>
    </row>
    <row r="436" spans="1:23" x14ac:dyDescent="0.2">
      <c r="B436" s="15">
        <v>11</v>
      </c>
      <c r="C436" s="26">
        <f>A412-POWER(10,B436)*INT(A412/POWER(10,B436))</f>
        <v>0</v>
      </c>
      <c r="D436" s="15">
        <f t="shared" si="43"/>
        <v>0</v>
      </c>
      <c r="E436" s="15">
        <f t="shared" si="42"/>
        <v>0</v>
      </c>
      <c r="F436" s="15" t="str">
        <f>IF(E436&gt;=2,INDEX(D414:D423,E436+1),"")</f>
        <v/>
      </c>
      <c r="G436" s="15" t="str">
        <f t="shared" si="44"/>
        <v/>
      </c>
    </row>
    <row r="437" spans="1:23" x14ac:dyDescent="0.2">
      <c r="B437" s="15">
        <v>12</v>
      </c>
      <c r="C437" s="26">
        <f>A412-POWER(10,B437)*INT(A412/POWER(10,B437))</f>
        <v>0</v>
      </c>
      <c r="D437" s="15">
        <f t="shared" si="43"/>
        <v>0</v>
      </c>
      <c r="E437" s="15">
        <f t="shared" si="42"/>
        <v>0</v>
      </c>
      <c r="F437" s="15" t="str">
        <f>INDEX(E414:E423,E437+1)</f>
        <v/>
      </c>
      <c r="G437" s="15" t="str">
        <f t="shared" si="44"/>
        <v/>
      </c>
    </row>
    <row r="438" spans="1:23" ht="12.75" x14ac:dyDescent="0.2">
      <c r="A438" s="38">
        <f>ROUND(A412-TRUNC(A412),8)</f>
        <v>0</v>
      </c>
      <c r="B438" s="7" t="s">
        <v>132</v>
      </c>
      <c r="C438" s="8"/>
      <c r="D438" s="8"/>
      <c r="E438" s="8"/>
      <c r="F438" s="8"/>
      <c r="G438" s="8"/>
      <c r="H438" s="8"/>
      <c r="I438" s="8"/>
    </row>
    <row r="439" spans="1:23" ht="15.75" x14ac:dyDescent="0.2">
      <c r="A439" s="48">
        <f>A438*POWER(10,A443)</f>
        <v>0</v>
      </c>
      <c r="B439" s="10" t="s">
        <v>127</v>
      </c>
      <c r="C439" s="11"/>
      <c r="D439" s="12"/>
      <c r="E439" s="12"/>
      <c r="F439" s="12"/>
      <c r="G439" s="12"/>
      <c r="H439" s="12"/>
      <c r="I439" s="11"/>
    </row>
    <row r="440" spans="1:23" s="4" customFormat="1" x14ac:dyDescent="0.2">
      <c r="A440" s="40"/>
      <c r="B440" s="41">
        <v>1</v>
      </c>
      <c r="C440" s="41">
        <v>2</v>
      </c>
      <c r="D440" s="41">
        <v>3</v>
      </c>
      <c r="E440" s="41">
        <v>4</v>
      </c>
      <c r="F440" s="41">
        <v>5</v>
      </c>
      <c r="G440" s="41">
        <v>6</v>
      </c>
      <c r="H440" s="41">
        <v>7</v>
      </c>
      <c r="I440" s="42">
        <v>8</v>
      </c>
      <c r="J440" s="42">
        <v>9</v>
      </c>
      <c r="K440" s="40"/>
      <c r="L440" s="40"/>
      <c r="M440" s="40"/>
    </row>
    <row r="441" spans="1:23" s="4" customFormat="1" x14ac:dyDescent="0.2">
      <c r="A441" s="43"/>
      <c r="B441" s="44">
        <f t="shared" ref="B441:J441" si="45">$A438*POWER(10,B440)</f>
        <v>0</v>
      </c>
      <c r="C441" s="44">
        <f t="shared" si="45"/>
        <v>0</v>
      </c>
      <c r="D441" s="44">
        <f t="shared" si="45"/>
        <v>0</v>
      </c>
      <c r="E441" s="44">
        <f t="shared" si="45"/>
        <v>0</v>
      </c>
      <c r="F441" s="44">
        <f t="shared" si="45"/>
        <v>0</v>
      </c>
      <c r="G441" s="44">
        <f t="shared" si="45"/>
        <v>0</v>
      </c>
      <c r="H441" s="44">
        <f t="shared" si="45"/>
        <v>0</v>
      </c>
      <c r="I441" s="44">
        <f t="shared" si="45"/>
        <v>0</v>
      </c>
      <c r="J441" s="44">
        <f t="shared" si="45"/>
        <v>0</v>
      </c>
      <c r="K441" s="40"/>
      <c r="L441" s="40"/>
      <c r="M441" s="40"/>
    </row>
    <row r="442" spans="1:23" s="4" customFormat="1" x14ac:dyDescent="0.2">
      <c r="A442" s="43" t="s">
        <v>133</v>
      </c>
      <c r="B442" s="44">
        <f t="shared" ref="B442:J442" si="46">B441-TRUNC(B441)</f>
        <v>0</v>
      </c>
      <c r="C442" s="44">
        <f t="shared" si="46"/>
        <v>0</v>
      </c>
      <c r="D442" s="44">
        <f t="shared" si="46"/>
        <v>0</v>
      </c>
      <c r="E442" s="44">
        <f t="shared" si="46"/>
        <v>0</v>
      </c>
      <c r="F442" s="44">
        <f t="shared" si="46"/>
        <v>0</v>
      </c>
      <c r="G442" s="44">
        <f t="shared" si="46"/>
        <v>0</v>
      </c>
      <c r="H442" s="44">
        <f t="shared" si="46"/>
        <v>0</v>
      </c>
      <c r="I442" s="44">
        <f t="shared" si="46"/>
        <v>0</v>
      </c>
      <c r="J442" s="44">
        <f t="shared" si="46"/>
        <v>0</v>
      </c>
      <c r="K442" s="40"/>
      <c r="L442" s="40"/>
      <c r="M442" s="40"/>
    </row>
    <row r="443" spans="1:23" s="4" customFormat="1" ht="12" x14ac:dyDescent="0.2">
      <c r="A443" s="45">
        <f>MIN(B443:J443)</f>
        <v>1</v>
      </c>
      <c r="B443" s="46">
        <f t="shared" ref="B443:J443" si="47">IF(B442=0,B440,"дальше...")</f>
        <v>1</v>
      </c>
      <c r="C443" s="46">
        <f t="shared" si="47"/>
        <v>2</v>
      </c>
      <c r="D443" s="46">
        <f t="shared" si="47"/>
        <v>3</v>
      </c>
      <c r="E443" s="46">
        <f t="shared" si="47"/>
        <v>4</v>
      </c>
      <c r="F443" s="46">
        <f t="shared" si="47"/>
        <v>5</v>
      </c>
      <c r="G443" s="46">
        <f t="shared" si="47"/>
        <v>6</v>
      </c>
      <c r="H443" s="46">
        <f t="shared" si="47"/>
        <v>7</v>
      </c>
      <c r="I443" s="46">
        <f t="shared" si="47"/>
        <v>8</v>
      </c>
      <c r="J443" s="46">
        <f t="shared" si="47"/>
        <v>9</v>
      </c>
      <c r="K443" s="40"/>
      <c r="L443" s="40"/>
      <c r="M443" s="40"/>
    </row>
    <row r="444" spans="1:23" x14ac:dyDescent="0.2">
      <c r="A444" s="14">
        <v>0</v>
      </c>
      <c r="B444" s="15" t="str">
        <f>""</f>
        <v/>
      </c>
      <c r="C444" s="15" t="s">
        <v>4</v>
      </c>
      <c r="D444" s="15" t="str">
        <f>""</f>
        <v/>
      </c>
      <c r="E444" s="15" t="str">
        <f>""</f>
        <v/>
      </c>
      <c r="F444" s="15" t="str">
        <f>G449</f>
        <v xml:space="preserve"> десятая</v>
      </c>
      <c r="G444" s="15" t="s">
        <v>6</v>
      </c>
      <c r="H444" s="15" t="s">
        <v>7</v>
      </c>
      <c r="I444" s="16" t="s">
        <v>8</v>
      </c>
      <c r="L444" s="15"/>
      <c r="M444" s="15"/>
      <c r="N444" s="5"/>
      <c r="O444" s="5"/>
      <c r="P444" s="5"/>
      <c r="Q444" s="5"/>
      <c r="R444" s="5"/>
      <c r="S444" s="5"/>
      <c r="T444" s="5"/>
      <c r="U444" s="5"/>
      <c r="V444" s="5"/>
      <c r="W444" s="5"/>
    </row>
    <row r="445" spans="1:23" x14ac:dyDescent="0.2">
      <c r="A445" s="14">
        <v>1</v>
      </c>
      <c r="B445" s="17" t="s">
        <v>11</v>
      </c>
      <c r="C445" s="15" t="s">
        <v>12</v>
      </c>
      <c r="D445" s="15" t="str">
        <f>""</f>
        <v/>
      </c>
      <c r="E445" s="15" t="s">
        <v>13</v>
      </c>
      <c r="F445" s="15" t="str">
        <f>G450</f>
        <v xml:space="preserve"> десятых</v>
      </c>
      <c r="G445" s="15" t="s">
        <v>15</v>
      </c>
      <c r="H445" s="15" t="s">
        <v>16</v>
      </c>
      <c r="I445" s="16" t="s">
        <v>17</v>
      </c>
      <c r="L445" s="15"/>
      <c r="M445" s="15"/>
      <c r="N445" s="5"/>
      <c r="O445" s="5"/>
      <c r="P445" s="5"/>
      <c r="Q445" s="5"/>
      <c r="R445" s="5"/>
      <c r="S445" s="5"/>
      <c r="T445" s="5"/>
      <c r="U445" s="5"/>
      <c r="V445" s="5"/>
      <c r="W445" s="5"/>
    </row>
    <row r="446" spans="1:23" ht="33.75" x14ac:dyDescent="0.2">
      <c r="A446" s="14">
        <v>2</v>
      </c>
      <c r="B446" s="17" t="s">
        <v>20</v>
      </c>
      <c r="C446" s="15" t="s">
        <v>21</v>
      </c>
      <c r="D446" s="15" t="s">
        <v>22</v>
      </c>
      <c r="E446" s="15" t="s">
        <v>23</v>
      </c>
      <c r="F446" s="15" t="str">
        <f>G450</f>
        <v xml:space="preserve"> десятых</v>
      </c>
      <c r="G446" s="15" t="s">
        <v>25</v>
      </c>
      <c r="H446" s="15" t="s">
        <v>26</v>
      </c>
      <c r="I446" s="16" t="s">
        <v>27</v>
      </c>
      <c r="L446" s="15"/>
      <c r="M446" s="15"/>
      <c r="N446" s="5"/>
      <c r="O446" s="5"/>
      <c r="P446" s="5"/>
      <c r="Q446" s="5"/>
      <c r="R446" s="5"/>
      <c r="S446" s="5"/>
      <c r="T446" s="5"/>
      <c r="U446" s="5"/>
      <c r="V446" s="5"/>
      <c r="W446" s="5"/>
    </row>
    <row r="447" spans="1:23" x14ac:dyDescent="0.2">
      <c r="A447" s="14">
        <v>3</v>
      </c>
      <c r="B447" s="17" t="s">
        <v>30</v>
      </c>
      <c r="C447" s="15" t="s">
        <v>31</v>
      </c>
      <c r="D447" s="15" t="s">
        <v>32</v>
      </c>
      <c r="E447" s="15" t="s">
        <v>33</v>
      </c>
    </row>
    <row r="448" spans="1:23" s="5" customFormat="1" x14ac:dyDescent="0.2">
      <c r="A448" s="47">
        <v>4</v>
      </c>
      <c r="B448" s="17" t="s">
        <v>34</v>
      </c>
      <c r="C448" s="15" t="s">
        <v>35</v>
      </c>
      <c r="D448" s="15" t="s">
        <v>36</v>
      </c>
      <c r="E448" s="15" t="s">
        <v>37</v>
      </c>
      <c r="F448" s="15"/>
      <c r="G448" s="15"/>
      <c r="H448" s="15"/>
      <c r="I448" s="15"/>
      <c r="J448" s="15"/>
      <c r="K448" s="15"/>
      <c r="L448" s="15"/>
      <c r="M448" s="15"/>
    </row>
    <row r="449" spans="1:17" s="5" customFormat="1" x14ac:dyDescent="0.2">
      <c r="A449" s="47">
        <v>5</v>
      </c>
      <c r="B449" s="17" t="s">
        <v>38</v>
      </c>
      <c r="C449" s="15" t="s">
        <v>39</v>
      </c>
      <c r="D449" s="15" t="s">
        <v>40</v>
      </c>
      <c r="E449" s="15" t="s">
        <v>41</v>
      </c>
      <c r="F449" s="15" t="s">
        <v>42</v>
      </c>
      <c r="G449" s="15" t="str">
        <f>INDEX(H449:Q449,1,A443)</f>
        <v xml:space="preserve"> десятая</v>
      </c>
      <c r="H449" s="15" t="s">
        <v>134</v>
      </c>
      <c r="I449" s="15" t="s">
        <v>135</v>
      </c>
      <c r="J449" s="15" t="s">
        <v>136</v>
      </c>
      <c r="K449" s="15" t="s">
        <v>137</v>
      </c>
      <c r="L449" s="15" t="s">
        <v>138</v>
      </c>
      <c r="M449" s="15" t="s">
        <v>139</v>
      </c>
      <c r="N449" s="5" t="s">
        <v>140</v>
      </c>
      <c r="O449" s="5" t="s">
        <v>141</v>
      </c>
      <c r="P449" s="5" t="s">
        <v>142</v>
      </c>
      <c r="Q449" s="5" t="s">
        <v>143</v>
      </c>
    </row>
    <row r="450" spans="1:17" s="5" customFormat="1" x14ac:dyDescent="0.2">
      <c r="A450" s="47">
        <v>6</v>
      </c>
      <c r="B450" s="17" t="s">
        <v>43</v>
      </c>
      <c r="C450" s="15" t="s">
        <v>44</v>
      </c>
      <c r="D450" s="15" t="s">
        <v>45</v>
      </c>
      <c r="E450" s="15" t="s">
        <v>46</v>
      </c>
      <c r="F450" s="15" t="s">
        <v>47</v>
      </c>
      <c r="G450" s="15" t="str">
        <f>INDEX(H450:Q450,1,A443)</f>
        <v xml:space="preserve"> десятых</v>
      </c>
      <c r="H450" s="15" t="s">
        <v>144</v>
      </c>
      <c r="I450" s="15" t="s">
        <v>145</v>
      </c>
      <c r="J450" s="15" t="s">
        <v>146</v>
      </c>
      <c r="K450" s="15" t="s">
        <v>147</v>
      </c>
      <c r="L450" s="15" t="s">
        <v>148</v>
      </c>
      <c r="M450" s="15" t="s">
        <v>149</v>
      </c>
      <c r="N450" s="5" t="s">
        <v>150</v>
      </c>
      <c r="O450" s="5" t="s">
        <v>151</v>
      </c>
      <c r="P450" s="5" t="s">
        <v>152</v>
      </c>
      <c r="Q450" s="5" t="s">
        <v>153</v>
      </c>
    </row>
    <row r="451" spans="1:17" s="5" customFormat="1" x14ac:dyDescent="0.2">
      <c r="A451" s="47">
        <v>7</v>
      </c>
      <c r="B451" s="17" t="s">
        <v>48</v>
      </c>
      <c r="C451" s="15" t="s">
        <v>49</v>
      </c>
      <c r="D451" s="15" t="s">
        <v>50</v>
      </c>
      <c r="E451" s="15" t="s">
        <v>51</v>
      </c>
      <c r="F451" s="15"/>
      <c r="G451" s="15"/>
      <c r="H451" s="15"/>
      <c r="I451" s="15"/>
      <c r="J451" s="15"/>
      <c r="K451" s="15"/>
      <c r="L451" s="15"/>
      <c r="M451" s="15"/>
    </row>
    <row r="452" spans="1:17" s="5" customFormat="1" x14ac:dyDescent="0.2">
      <c r="A452" s="47">
        <v>8</v>
      </c>
      <c r="B452" s="17" t="s">
        <v>52</v>
      </c>
      <c r="C452" s="15" t="s">
        <v>53</v>
      </c>
      <c r="D452" s="15" t="s">
        <v>54</v>
      </c>
      <c r="E452" s="15" t="s">
        <v>55</v>
      </c>
      <c r="F452" s="15"/>
      <c r="G452" s="15"/>
      <c r="H452" s="15"/>
      <c r="I452" s="15"/>
      <c r="J452" s="15"/>
      <c r="K452" s="15"/>
      <c r="L452" s="15"/>
      <c r="M452" s="15"/>
    </row>
    <row r="453" spans="1:17" s="5" customFormat="1" x14ac:dyDescent="0.2">
      <c r="A453" s="47">
        <v>9</v>
      </c>
      <c r="B453" s="17" t="s">
        <v>56</v>
      </c>
      <c r="C453" s="15" t="s">
        <v>57</v>
      </c>
      <c r="D453" s="15" t="s">
        <v>58</v>
      </c>
      <c r="E453" s="15" t="s">
        <v>59</v>
      </c>
      <c r="F453" s="15"/>
      <c r="G453" s="15"/>
      <c r="H453" s="15"/>
      <c r="I453" s="15"/>
      <c r="J453" s="15"/>
      <c r="K453" s="15"/>
      <c r="L453" s="15"/>
      <c r="M453" s="15"/>
    </row>
    <row r="454" spans="1:17" s="5" customFormat="1" x14ac:dyDescent="0.2">
      <c r="A454" s="47"/>
      <c r="B454" s="15"/>
      <c r="C454" s="18"/>
      <c r="D454" s="19"/>
      <c r="E454" s="20"/>
      <c r="F454" s="15"/>
      <c r="G454" s="15"/>
      <c r="H454" s="15"/>
      <c r="I454" s="15"/>
      <c r="J454" s="15"/>
      <c r="K454" s="15"/>
      <c r="L454" s="15"/>
      <c r="M454" s="15"/>
    </row>
    <row r="455" spans="1:17" x14ac:dyDescent="0.2">
      <c r="A455" s="21" t="str">
        <f>CONCATENATE(G467,G466,G465,H465,G464,G463,G462,H462,G461,G460,G459,H459,G458,G457,G456,H456)</f>
        <v xml:space="preserve"> ноль десятых</v>
      </c>
      <c r="B455" s="15" t="s">
        <v>64</v>
      </c>
      <c r="C455" s="18"/>
      <c r="D455" s="22"/>
      <c r="E455" s="20"/>
      <c r="F455" s="23" t="s">
        <v>60</v>
      </c>
      <c r="G455" s="23" t="s">
        <v>61</v>
      </c>
      <c r="H455" s="23" t="s">
        <v>62</v>
      </c>
      <c r="I455" s="24"/>
    </row>
    <row r="456" spans="1:17" x14ac:dyDescent="0.2">
      <c r="B456" s="15">
        <v>1</v>
      </c>
      <c r="C456" s="26">
        <f>A439-POWER(10,B456)*INT(A439/POWER(10,B456))</f>
        <v>0</v>
      </c>
      <c r="D456" s="20">
        <f>C456</f>
        <v>0</v>
      </c>
      <c r="E456" s="15">
        <f t="shared" ref="E456:E467" si="48">D456/POWER(10,B456-1)</f>
        <v>0</v>
      </c>
      <c r="F456" s="15" t="str">
        <f>IF(E457&gt;=2,INDEX(B444:C453,E456+1,1),INDEX(B444:C453,E456+1,E457+1))</f>
        <v/>
      </c>
      <c r="G456" s="15" t="str">
        <f>IF(F456=B445,F449,IF(F456=B446,F450,F456))</f>
        <v/>
      </c>
      <c r="H456" s="15" t="str">
        <f>IF(SUM(E456:E467)=0," ноль десятых",IF(E457&lt;&gt;1,IF(OR(E456&gt;4,E456=0),F446,IF(E456=1,F444,F445)),F446))</f>
        <v xml:space="preserve"> ноль десятых</v>
      </c>
      <c r="I456" s="27"/>
    </row>
    <row r="457" spans="1:17" x14ac:dyDescent="0.2">
      <c r="A457" s="28"/>
      <c r="B457" s="15">
        <v>2</v>
      </c>
      <c r="C457" s="26">
        <f>A439-POWER(10,B457)*INT(A439/POWER(10,B457))</f>
        <v>0</v>
      </c>
      <c r="D457" s="15">
        <f t="shared" ref="D457:D467" si="49">C457-C456</f>
        <v>0</v>
      </c>
      <c r="E457" s="15">
        <f t="shared" si="48"/>
        <v>0</v>
      </c>
      <c r="F457" s="15" t="str">
        <f>IF(E457&gt;=2,INDEX(D444:D453,E457+1),"")</f>
        <v/>
      </c>
      <c r="G457" s="15" t="str">
        <f>F457</f>
        <v/>
      </c>
    </row>
    <row r="458" spans="1:17" x14ac:dyDescent="0.2">
      <c r="B458" s="15">
        <v>3</v>
      </c>
      <c r="C458" s="26">
        <f>A439-POWER(10,B458)*INT(A439/POWER(10,B458))</f>
        <v>0</v>
      </c>
      <c r="D458" s="15">
        <f t="shared" si="49"/>
        <v>0</v>
      </c>
      <c r="E458" s="15">
        <f t="shared" si="48"/>
        <v>0</v>
      </c>
      <c r="F458" s="15" t="str">
        <f>INDEX(E444:E453,E458+1)</f>
        <v/>
      </c>
      <c r="G458" s="15" t="str">
        <f>F458</f>
        <v/>
      </c>
    </row>
    <row r="459" spans="1:17" x14ac:dyDescent="0.2">
      <c r="B459" s="15">
        <v>4</v>
      </c>
      <c r="C459" s="26">
        <f>A439-POWER(10,B459)*INT(A439/POWER(10,B459))</f>
        <v>0</v>
      </c>
      <c r="D459" s="15">
        <f t="shared" si="49"/>
        <v>0</v>
      </c>
      <c r="E459" s="15">
        <f t="shared" si="48"/>
        <v>0</v>
      </c>
      <c r="F459" s="15" t="str">
        <f>IF(E460&gt;=2,INDEX(B444:C453,E459+1,1),INDEX(B444:C453,E459+1,E460+1))</f>
        <v/>
      </c>
      <c r="G459" s="15" t="str">
        <f>IF(F459=" один",F449,IF(F459=" два",F450,F459))</f>
        <v/>
      </c>
      <c r="H459" s="15" t="str">
        <f>IF(OR(E461&lt;&gt;0,E460&lt;&gt;0,E459&lt;&gt;0),IF(E460&lt;&gt;1,IF(OR(E459&gt;4,E459=0),G446,IF(E459=1,G444,G445)),G446),"")</f>
        <v/>
      </c>
    </row>
    <row r="460" spans="1:17" x14ac:dyDescent="0.2">
      <c r="B460" s="15">
        <v>5</v>
      </c>
      <c r="C460" s="26">
        <f>A439-POWER(10,B460)*INT(A439/POWER(10,B460))</f>
        <v>0</v>
      </c>
      <c r="D460" s="15">
        <f t="shared" si="49"/>
        <v>0</v>
      </c>
      <c r="E460" s="15">
        <f t="shared" si="48"/>
        <v>0</v>
      </c>
      <c r="F460" s="15" t="str">
        <f>IF(E460&gt;=2,INDEX(D444:D453,E460+1),"")</f>
        <v/>
      </c>
      <c r="G460" s="15" t="str">
        <f t="shared" ref="G460:G467" si="50">F460</f>
        <v/>
      </c>
    </row>
    <row r="461" spans="1:17" x14ac:dyDescent="0.2">
      <c r="B461" s="15">
        <v>6</v>
      </c>
      <c r="C461" s="26">
        <f>A439-POWER(10,B461)*INT(A439/POWER(10,B461))</f>
        <v>0</v>
      </c>
      <c r="D461" s="15">
        <f t="shared" si="49"/>
        <v>0</v>
      </c>
      <c r="E461" s="15">
        <f t="shared" si="48"/>
        <v>0</v>
      </c>
      <c r="F461" s="15" t="str">
        <f>INDEX(E444:E453,E461+1)</f>
        <v/>
      </c>
      <c r="G461" s="15" t="str">
        <f t="shared" si="50"/>
        <v/>
      </c>
    </row>
    <row r="462" spans="1:17" x14ac:dyDescent="0.2">
      <c r="B462" s="15">
        <v>7</v>
      </c>
      <c r="C462" s="26">
        <f>A439-POWER(10,B462)*INT(A439/POWER(10,B462))</f>
        <v>0</v>
      </c>
      <c r="D462" s="15">
        <f t="shared" si="49"/>
        <v>0</v>
      </c>
      <c r="E462" s="15">
        <f t="shared" si="48"/>
        <v>0</v>
      </c>
      <c r="F462" s="15" t="str">
        <f>IF(E463&gt;=2,INDEX(B444:C453,E462+1,1),INDEX(B444:C453,E462+1,E463+1))</f>
        <v/>
      </c>
      <c r="G462" s="15" t="str">
        <f t="shared" si="50"/>
        <v/>
      </c>
      <c r="H462" s="15" t="str">
        <f>IF(OR(E462&lt;&gt;0,E463&lt;&gt;0,E464&lt;&gt;0),IF(E463&lt;&gt;1,IF(OR(E462&gt;4,E462=0),H446,IF(E462=1,H444,H445)),H446),"")</f>
        <v/>
      </c>
    </row>
    <row r="463" spans="1:17" x14ac:dyDescent="0.2">
      <c r="B463" s="15">
        <v>8</v>
      </c>
      <c r="C463" s="26">
        <f>A439-POWER(10,B463)*INT(A439/POWER(10,B463))</f>
        <v>0</v>
      </c>
      <c r="D463" s="15">
        <f t="shared" si="49"/>
        <v>0</v>
      </c>
      <c r="E463" s="15">
        <f t="shared" si="48"/>
        <v>0</v>
      </c>
      <c r="F463" s="15" t="str">
        <f>IF(E463&gt;=2,INDEX(D444:D453,E463+1),"")</f>
        <v/>
      </c>
      <c r="G463" s="15" t="str">
        <f t="shared" si="50"/>
        <v/>
      </c>
    </row>
    <row r="464" spans="1:17" x14ac:dyDescent="0.2">
      <c r="B464" s="15">
        <v>9</v>
      </c>
      <c r="C464" s="26">
        <f>A439-POWER(10,B464)*INT(A439/POWER(10,B464))</f>
        <v>0</v>
      </c>
      <c r="D464" s="15">
        <f t="shared" si="49"/>
        <v>0</v>
      </c>
      <c r="E464" s="15">
        <f t="shared" si="48"/>
        <v>0</v>
      </c>
      <c r="F464" s="15" t="str">
        <f>INDEX(E444:E453,E464+1)</f>
        <v/>
      </c>
      <c r="G464" s="15" t="str">
        <f t="shared" si="50"/>
        <v/>
      </c>
    </row>
    <row r="465" spans="1:11" x14ac:dyDescent="0.2">
      <c r="B465" s="15">
        <v>10</v>
      </c>
      <c r="C465" s="26">
        <f>A439-POWER(10,B465)*INT(A439/POWER(10,B465))</f>
        <v>0</v>
      </c>
      <c r="D465" s="15">
        <f t="shared" si="49"/>
        <v>0</v>
      </c>
      <c r="E465" s="15">
        <f t="shared" si="48"/>
        <v>0</v>
      </c>
      <c r="F465" s="15" t="str">
        <f>IF(E466&gt;=2,INDEX(B444:C453,E465+1,1),INDEX(B444:C453,E465+1,E466+1))</f>
        <v/>
      </c>
      <c r="G465" s="15" t="str">
        <f t="shared" si="50"/>
        <v/>
      </c>
      <c r="H465" s="15" t="str">
        <f>IF(OR(E465&lt;&gt;0,E466&lt;&gt;0,E467&lt;&gt;0),IF(E466&lt;&gt;1,IF(OR(E465&gt;4,E465=0),I446,IF(E465=1,I444,I445)),I446),"")</f>
        <v/>
      </c>
    </row>
    <row r="466" spans="1:11" x14ac:dyDescent="0.2">
      <c r="B466" s="15">
        <v>11</v>
      </c>
      <c r="C466" s="26">
        <f>A439-POWER(10,B466)*INT(A439/POWER(10,B466))</f>
        <v>0</v>
      </c>
      <c r="D466" s="15">
        <f t="shared" si="49"/>
        <v>0</v>
      </c>
      <c r="E466" s="15">
        <f t="shared" si="48"/>
        <v>0</v>
      </c>
      <c r="F466" s="15" t="str">
        <f>IF(E466&gt;=2,INDEX(D444:D453,E466+1),"")</f>
        <v/>
      </c>
      <c r="G466" s="15" t="str">
        <f t="shared" si="50"/>
        <v/>
      </c>
    </row>
    <row r="467" spans="1:11" x14ac:dyDescent="0.2">
      <c r="B467" s="15">
        <v>12</v>
      </c>
      <c r="C467" s="26">
        <f>A439-POWER(10,B467)*INT(A439/POWER(10,B467))</f>
        <v>0</v>
      </c>
      <c r="D467" s="15">
        <f t="shared" si="49"/>
        <v>0</v>
      </c>
      <c r="E467" s="15">
        <f t="shared" si="48"/>
        <v>0</v>
      </c>
      <c r="F467" s="15" t="str">
        <f>INDEX(E444:E453,E467+1)</f>
        <v/>
      </c>
      <c r="G467" s="15" t="str">
        <f t="shared" si="50"/>
        <v/>
      </c>
    </row>
    <row r="468" spans="1:11" ht="12.75" collapsed="1" x14ac:dyDescent="0.2">
      <c r="A468" s="36"/>
      <c r="B468" s="7" t="s">
        <v>156</v>
      </c>
      <c r="C468" s="8"/>
      <c r="D468" s="8"/>
      <c r="E468" s="8"/>
      <c r="F468" s="8"/>
      <c r="G468" s="8"/>
      <c r="H468" s="8"/>
      <c r="I468" s="8"/>
      <c r="J468" s="8"/>
      <c r="K468" s="8"/>
    </row>
    <row r="469" spans="1:11" ht="15.75" x14ac:dyDescent="0.2">
      <c r="A469" s="9" t="str">
        <f>REPLACE(A481,1,2,UPPER(LEFT(A481,2)))</f>
        <v xml:space="preserve"> Ноль целых ноль десятых</v>
      </c>
      <c r="B469" s="10" t="s">
        <v>127</v>
      </c>
      <c r="C469" s="11"/>
      <c r="D469" s="12" t="s">
        <v>128</v>
      </c>
      <c r="E469" s="12"/>
      <c r="F469" s="12"/>
      <c r="G469" s="12"/>
      <c r="H469" s="12"/>
      <c r="I469" s="11"/>
      <c r="J469" s="11"/>
      <c r="K469" s="13" t="s">
        <v>3</v>
      </c>
    </row>
    <row r="470" spans="1:11" x14ac:dyDescent="0.2">
      <c r="A470" s="14">
        <v>0</v>
      </c>
      <c r="B470" s="15" t="str">
        <f>""</f>
        <v/>
      </c>
      <c r="C470" s="15" t="s">
        <v>4</v>
      </c>
      <c r="D470" s="15" t="str">
        <f>""</f>
        <v/>
      </c>
      <c r="E470" s="15" t="str">
        <f>""</f>
        <v/>
      </c>
      <c r="F470" s="15" t="s">
        <v>129</v>
      </c>
      <c r="G470" s="15" t="s">
        <v>6</v>
      </c>
      <c r="H470" s="15" t="s">
        <v>7</v>
      </c>
      <c r="I470" s="16" t="s">
        <v>8</v>
      </c>
    </row>
    <row r="471" spans="1:11" x14ac:dyDescent="0.2">
      <c r="A471" s="14">
        <v>1</v>
      </c>
      <c r="B471" s="17" t="s">
        <v>11</v>
      </c>
      <c r="C471" s="15" t="s">
        <v>12</v>
      </c>
      <c r="D471" s="15" t="str">
        <f>""</f>
        <v/>
      </c>
      <c r="E471" s="15" t="s">
        <v>13</v>
      </c>
      <c r="F471" s="15" t="s">
        <v>130</v>
      </c>
      <c r="G471" s="15" t="s">
        <v>15</v>
      </c>
      <c r="H471" s="15" t="s">
        <v>16</v>
      </c>
      <c r="I471" s="16" t="s">
        <v>17</v>
      </c>
    </row>
    <row r="472" spans="1:11" ht="33.75" x14ac:dyDescent="0.2">
      <c r="A472" s="14">
        <v>2</v>
      </c>
      <c r="B472" s="17" t="s">
        <v>20</v>
      </c>
      <c r="C472" s="15" t="s">
        <v>21</v>
      </c>
      <c r="D472" s="15" t="s">
        <v>22</v>
      </c>
      <c r="E472" s="15" t="s">
        <v>23</v>
      </c>
      <c r="F472" s="15" t="s">
        <v>130</v>
      </c>
      <c r="G472" s="15" t="s">
        <v>25</v>
      </c>
      <c r="H472" s="15" t="s">
        <v>26</v>
      </c>
      <c r="I472" s="16" t="s">
        <v>27</v>
      </c>
    </row>
    <row r="473" spans="1:11" x14ac:dyDescent="0.2">
      <c r="A473" s="14">
        <v>3</v>
      </c>
      <c r="B473" s="17" t="s">
        <v>30</v>
      </c>
      <c r="C473" s="15" t="s">
        <v>31</v>
      </c>
      <c r="D473" s="15" t="s">
        <v>32</v>
      </c>
      <c r="E473" s="15" t="s">
        <v>33</v>
      </c>
    </row>
    <row r="474" spans="1:11" x14ac:dyDescent="0.2">
      <c r="A474" s="14">
        <v>4</v>
      </c>
      <c r="B474" s="17" t="s">
        <v>34</v>
      </c>
      <c r="C474" s="15" t="s">
        <v>35</v>
      </c>
      <c r="D474" s="15" t="s">
        <v>36</v>
      </c>
      <c r="E474" s="15" t="s">
        <v>37</v>
      </c>
    </row>
    <row r="475" spans="1:11" x14ac:dyDescent="0.2">
      <c r="A475" s="14">
        <v>5</v>
      </c>
      <c r="B475" s="17" t="s">
        <v>38</v>
      </c>
      <c r="C475" s="15" t="s">
        <v>39</v>
      </c>
      <c r="D475" s="15" t="s">
        <v>40</v>
      </c>
      <c r="E475" s="15" t="s">
        <v>41</v>
      </c>
      <c r="F475" s="15" t="s">
        <v>42</v>
      </c>
    </row>
    <row r="476" spans="1:11" x14ac:dyDescent="0.2">
      <c r="A476" s="14">
        <v>6</v>
      </c>
      <c r="B476" s="17" t="s">
        <v>43</v>
      </c>
      <c r="C476" s="15" t="s">
        <v>44</v>
      </c>
      <c r="D476" s="15" t="s">
        <v>45</v>
      </c>
      <c r="E476" s="15" t="s">
        <v>46</v>
      </c>
      <c r="F476" s="15" t="s">
        <v>47</v>
      </c>
    </row>
    <row r="477" spans="1:11" x14ac:dyDescent="0.2">
      <c r="A477" s="14">
        <v>7</v>
      </c>
      <c r="B477" s="17" t="s">
        <v>48</v>
      </c>
      <c r="C477" s="15" t="s">
        <v>49</v>
      </c>
      <c r="D477" s="15" t="s">
        <v>50</v>
      </c>
      <c r="E477" s="15" t="s">
        <v>51</v>
      </c>
    </row>
    <row r="478" spans="1:11" x14ac:dyDescent="0.2">
      <c r="A478" s="14">
        <v>8</v>
      </c>
      <c r="B478" s="17" t="s">
        <v>52</v>
      </c>
      <c r="C478" s="15" t="s">
        <v>53</v>
      </c>
      <c r="D478" s="15" t="s">
        <v>54</v>
      </c>
      <c r="E478" s="15" t="s">
        <v>55</v>
      </c>
    </row>
    <row r="479" spans="1:11" x14ac:dyDescent="0.2">
      <c r="A479" s="14">
        <v>9</v>
      </c>
      <c r="B479" s="17" t="s">
        <v>56</v>
      </c>
      <c r="C479" s="15" t="s">
        <v>57</v>
      </c>
      <c r="D479" s="15" t="s">
        <v>58</v>
      </c>
      <c r="E479" s="15" t="s">
        <v>59</v>
      </c>
    </row>
    <row r="480" spans="1:11" x14ac:dyDescent="0.2">
      <c r="C480" s="18"/>
      <c r="D480" s="19"/>
      <c r="E480" s="20"/>
    </row>
    <row r="481" spans="1:13" ht="12.75" x14ac:dyDescent="0.2">
      <c r="A481" s="21" t="str">
        <f>CONCATENATE(G493,G492,G491,H491,G490,G489,G488,H488,G487,G486,G485,H485,G484,G483,G482,H482)&amp;A511</f>
        <v xml:space="preserve"> ноль целых ноль десятых</v>
      </c>
      <c r="C481" s="18"/>
      <c r="D481" s="22"/>
      <c r="E481" s="20"/>
      <c r="F481" s="23" t="s">
        <v>60</v>
      </c>
      <c r="G481" s="23" t="s">
        <v>131</v>
      </c>
      <c r="H481" s="23" t="s">
        <v>62</v>
      </c>
      <c r="I481" s="24"/>
      <c r="J481" s="24"/>
      <c r="K481" s="25"/>
    </row>
    <row r="482" spans="1:13" x14ac:dyDescent="0.2">
      <c r="B482" s="15">
        <v>1</v>
      </c>
      <c r="C482" s="26">
        <f>A468-POWER(10,B482)*INT(A468/POWER(10,B482))</f>
        <v>0</v>
      </c>
      <c r="D482" s="20">
        <f>TRUNC(C482)</f>
        <v>0</v>
      </c>
      <c r="E482" s="15">
        <f t="shared" ref="E482:E493" si="51">D482/POWER(10,B482-1)</f>
        <v>0</v>
      </c>
      <c r="F482" s="15" t="str">
        <f>IF(E483&gt;=2,INDEX(B470:C479,E482+1,1),INDEX(B470:C479,E482+1,E483+1))</f>
        <v/>
      </c>
      <c r="G482" s="15" t="str">
        <f>IF(F482=B471,F475,IF(F482=B472,F476,F482))</f>
        <v/>
      </c>
      <c r="H482" s="15" t="str">
        <f>IF(SUM(E482:E493)=0," ноль целых",IF(E483&lt;&gt;1,IF(OR(E482&gt;4,E482=0),F472,IF(E482=1,F470,F471)),F472))</f>
        <v xml:space="preserve"> ноль целых</v>
      </c>
      <c r="I482" s="27"/>
      <c r="J482" s="15"/>
    </row>
    <row r="483" spans="1:13" x14ac:dyDescent="0.2">
      <c r="A483" s="28" t="s">
        <v>64</v>
      </c>
      <c r="B483" s="15">
        <v>2</v>
      </c>
      <c r="C483" s="26">
        <f>A468-POWER(10,B483)*INT(A468/POWER(10,B483))</f>
        <v>0</v>
      </c>
      <c r="D483" s="15">
        <f t="shared" ref="D483:D493" si="52">C483-C482</f>
        <v>0</v>
      </c>
      <c r="E483" s="15">
        <f t="shared" si="51"/>
        <v>0</v>
      </c>
      <c r="F483" s="15" t="str">
        <f>IF(E483&gt;=2,INDEX(D470:D479,E483+1),"")</f>
        <v/>
      </c>
      <c r="G483" s="15" t="str">
        <f>F483</f>
        <v/>
      </c>
    </row>
    <row r="484" spans="1:13" x14ac:dyDescent="0.2">
      <c r="B484" s="15">
        <v>3</v>
      </c>
      <c r="C484" s="26">
        <f>A468-POWER(10,B484)*INT(A468/POWER(10,B484))</f>
        <v>0</v>
      </c>
      <c r="D484" s="15">
        <f t="shared" si="52"/>
        <v>0</v>
      </c>
      <c r="E484" s="15">
        <f t="shared" si="51"/>
        <v>0</v>
      </c>
      <c r="F484" s="15" t="str">
        <f>INDEX(E470:E479,E484+1)</f>
        <v/>
      </c>
      <c r="G484" s="15" t="str">
        <f>F484</f>
        <v/>
      </c>
    </row>
    <row r="485" spans="1:13" x14ac:dyDescent="0.2">
      <c r="B485" s="15">
        <v>4</v>
      </c>
      <c r="C485" s="26">
        <f>A468-POWER(10,B485)*INT(A468/POWER(10,B485))</f>
        <v>0</v>
      </c>
      <c r="D485" s="15">
        <f t="shared" si="52"/>
        <v>0</v>
      </c>
      <c r="E485" s="15">
        <f t="shared" si="51"/>
        <v>0</v>
      </c>
      <c r="F485" s="15" t="str">
        <f>IF(E486&gt;=2,INDEX(B470:C479,E485+1,1),INDEX(B470:C479,E485+1,E486+1))</f>
        <v/>
      </c>
      <c r="G485" s="15" t="str">
        <f>IF(F485=" один",F475,IF(F485=" два",F476,F485))</f>
        <v/>
      </c>
      <c r="H485" s="15" t="str">
        <f>IF(OR(E487&lt;&gt;0,E486&lt;&gt;0,E485&lt;&gt;0),IF(E486&lt;&gt;1,IF(OR(E485&gt;4,E485=0),G472,IF(E485=1,G470,G471)),G472),"")</f>
        <v/>
      </c>
    </row>
    <row r="486" spans="1:13" x14ac:dyDescent="0.2">
      <c r="B486" s="15">
        <v>5</v>
      </c>
      <c r="C486" s="26">
        <f>A468-POWER(10,B486)*INT(A468/POWER(10,B486))</f>
        <v>0</v>
      </c>
      <c r="D486" s="15">
        <f t="shared" si="52"/>
        <v>0</v>
      </c>
      <c r="E486" s="15">
        <f t="shared" si="51"/>
        <v>0</v>
      </c>
      <c r="F486" s="15" t="str">
        <f>IF(E486&gt;=2,INDEX(D470:D479,E486+1),"")</f>
        <v/>
      </c>
      <c r="G486" s="15" t="str">
        <f t="shared" ref="G486:G493" si="53">F486</f>
        <v/>
      </c>
    </row>
    <row r="487" spans="1:13" x14ac:dyDescent="0.2">
      <c r="B487" s="15">
        <v>6</v>
      </c>
      <c r="C487" s="26">
        <f>A468-POWER(10,B487)*INT(A468/POWER(10,B487))</f>
        <v>0</v>
      </c>
      <c r="D487" s="15">
        <f t="shared" si="52"/>
        <v>0</v>
      </c>
      <c r="E487" s="15">
        <f t="shared" si="51"/>
        <v>0</v>
      </c>
      <c r="F487" s="15" t="str">
        <f>INDEX(E470:E479,E487+1)</f>
        <v/>
      </c>
      <c r="G487" s="15" t="str">
        <f t="shared" si="53"/>
        <v/>
      </c>
    </row>
    <row r="488" spans="1:13" x14ac:dyDescent="0.2">
      <c r="B488" s="15">
        <v>7</v>
      </c>
      <c r="C488" s="26">
        <f>A468-POWER(10,B488)*INT(A468/POWER(10,B488))</f>
        <v>0</v>
      </c>
      <c r="D488" s="15">
        <f t="shared" si="52"/>
        <v>0</v>
      </c>
      <c r="E488" s="15">
        <f t="shared" si="51"/>
        <v>0</v>
      </c>
      <c r="F488" s="15" t="str">
        <f>IF(E489&gt;=2,INDEX(B470:C479,E488+1,1),INDEX(B470:C479,E488+1,E489+1))</f>
        <v/>
      </c>
      <c r="G488" s="15" t="str">
        <f t="shared" si="53"/>
        <v/>
      </c>
      <c r="H488" s="15" t="str">
        <f>IF(OR(E488&lt;&gt;0,E489&lt;&gt;0,E490&lt;&gt;0),IF(E489&lt;&gt;1,IF(OR(E488&gt;4,E488=0),H472,IF(E488=1,H470,H471)),H472),"")</f>
        <v/>
      </c>
    </row>
    <row r="489" spans="1:13" x14ac:dyDescent="0.2">
      <c r="B489" s="15">
        <v>8</v>
      </c>
      <c r="C489" s="26">
        <f>A468-POWER(10,B489)*INT(A468/POWER(10,B489))</f>
        <v>0</v>
      </c>
      <c r="D489" s="15">
        <f t="shared" si="52"/>
        <v>0</v>
      </c>
      <c r="E489" s="15">
        <f t="shared" si="51"/>
        <v>0</v>
      </c>
      <c r="F489" s="15" t="str">
        <f>IF(E489&gt;=2,INDEX(D470:D479,E489+1),"")</f>
        <v/>
      </c>
      <c r="G489" s="15" t="str">
        <f t="shared" si="53"/>
        <v/>
      </c>
    </row>
    <row r="490" spans="1:13" x14ac:dyDescent="0.2">
      <c r="B490" s="15">
        <v>9</v>
      </c>
      <c r="C490" s="26">
        <f>A468-POWER(10,B490)*INT(A468/POWER(10,B490))</f>
        <v>0</v>
      </c>
      <c r="D490" s="15">
        <f t="shared" si="52"/>
        <v>0</v>
      </c>
      <c r="E490" s="15">
        <f t="shared" si="51"/>
        <v>0</v>
      </c>
      <c r="F490" s="15" t="str">
        <f>INDEX(E470:E479,E490+1)</f>
        <v/>
      </c>
      <c r="G490" s="15" t="str">
        <f t="shared" si="53"/>
        <v/>
      </c>
    </row>
    <row r="491" spans="1:13" x14ac:dyDescent="0.2">
      <c r="B491" s="15">
        <v>10</v>
      </c>
      <c r="C491" s="26">
        <f>A468-POWER(10,B491)*INT(A468/POWER(10,B491))</f>
        <v>0</v>
      </c>
      <c r="D491" s="15">
        <f t="shared" si="52"/>
        <v>0</v>
      </c>
      <c r="E491" s="15">
        <f t="shared" si="51"/>
        <v>0</v>
      </c>
      <c r="F491" s="15" t="str">
        <f>IF(E492&gt;=2,INDEX(B470:C479,E491+1,1),INDEX(B470:C479,E491+1,E492+1))</f>
        <v/>
      </c>
      <c r="G491" s="15" t="str">
        <f t="shared" si="53"/>
        <v/>
      </c>
      <c r="H491" s="15" t="str">
        <f>IF(OR(E491&lt;&gt;0,E492&lt;&gt;0,E493&lt;&gt;0),IF(E492&lt;&gt;1,IF(OR(E491&gt;4,E491=0),I472,IF(E491=1,I470,I471)),I472),"")</f>
        <v/>
      </c>
    </row>
    <row r="492" spans="1:13" x14ac:dyDescent="0.2">
      <c r="B492" s="15">
        <v>11</v>
      </c>
      <c r="C492" s="26">
        <f>A468-POWER(10,B492)*INT(A468/POWER(10,B492))</f>
        <v>0</v>
      </c>
      <c r="D492" s="15">
        <f t="shared" si="52"/>
        <v>0</v>
      </c>
      <c r="E492" s="15">
        <f t="shared" si="51"/>
        <v>0</v>
      </c>
      <c r="F492" s="15" t="str">
        <f>IF(E492&gt;=2,INDEX(D470:D479,E492+1),"")</f>
        <v/>
      </c>
      <c r="G492" s="15" t="str">
        <f t="shared" si="53"/>
        <v/>
      </c>
    </row>
    <row r="493" spans="1:13" x14ac:dyDescent="0.2">
      <c r="B493" s="15">
        <v>12</v>
      </c>
      <c r="C493" s="26">
        <f>A468-POWER(10,B493)*INT(A468/POWER(10,B493))</f>
        <v>0</v>
      </c>
      <c r="D493" s="15">
        <f t="shared" si="52"/>
        <v>0</v>
      </c>
      <c r="E493" s="15">
        <f t="shared" si="51"/>
        <v>0</v>
      </c>
      <c r="F493" s="15" t="str">
        <f>INDEX(E470:E479,E493+1)</f>
        <v/>
      </c>
      <c r="G493" s="15" t="str">
        <f t="shared" si="53"/>
        <v/>
      </c>
    </row>
    <row r="494" spans="1:13" ht="12.75" x14ac:dyDescent="0.2">
      <c r="A494" s="38">
        <f>ROUND(A468-TRUNC(A468),8)</f>
        <v>0</v>
      </c>
      <c r="B494" s="7" t="s">
        <v>132</v>
      </c>
      <c r="C494" s="8"/>
      <c r="D494" s="8"/>
      <c r="E494" s="8"/>
      <c r="F494" s="8"/>
      <c r="G494" s="8"/>
      <c r="H494" s="8"/>
      <c r="I494" s="8"/>
    </row>
    <row r="495" spans="1:13" ht="15.75" x14ac:dyDescent="0.2">
      <c r="A495" s="48">
        <f>A494*POWER(10,A499)</f>
        <v>0</v>
      </c>
      <c r="B495" s="10" t="s">
        <v>127</v>
      </c>
      <c r="C495" s="11"/>
      <c r="D495" s="12"/>
      <c r="E495" s="12"/>
      <c r="F495" s="12"/>
      <c r="G495" s="12"/>
      <c r="H495" s="12"/>
      <c r="I495" s="11"/>
    </row>
    <row r="496" spans="1:13" s="4" customFormat="1" x14ac:dyDescent="0.2">
      <c r="A496" s="40"/>
      <c r="B496" s="41">
        <v>1</v>
      </c>
      <c r="C496" s="41">
        <v>2</v>
      </c>
      <c r="D496" s="41">
        <v>3</v>
      </c>
      <c r="E496" s="41">
        <v>4</v>
      </c>
      <c r="F496" s="41">
        <v>5</v>
      </c>
      <c r="G496" s="41">
        <v>6</v>
      </c>
      <c r="H496" s="41">
        <v>7</v>
      </c>
      <c r="I496" s="42">
        <v>8</v>
      </c>
      <c r="J496" s="42">
        <v>9</v>
      </c>
      <c r="K496" s="40"/>
      <c r="L496" s="40"/>
      <c r="M496" s="40"/>
    </row>
    <row r="497" spans="1:23" s="4" customFormat="1" x14ac:dyDescent="0.2">
      <c r="A497" s="43"/>
      <c r="B497" s="44">
        <f t="shared" ref="B497:J497" si="54">$A494*POWER(10,B496)</f>
        <v>0</v>
      </c>
      <c r="C497" s="44">
        <f t="shared" si="54"/>
        <v>0</v>
      </c>
      <c r="D497" s="44">
        <f t="shared" si="54"/>
        <v>0</v>
      </c>
      <c r="E497" s="44">
        <f t="shared" si="54"/>
        <v>0</v>
      </c>
      <c r="F497" s="44">
        <f t="shared" si="54"/>
        <v>0</v>
      </c>
      <c r="G497" s="44">
        <f t="shared" si="54"/>
        <v>0</v>
      </c>
      <c r="H497" s="44">
        <f t="shared" si="54"/>
        <v>0</v>
      </c>
      <c r="I497" s="44">
        <f t="shared" si="54"/>
        <v>0</v>
      </c>
      <c r="J497" s="44">
        <f t="shared" si="54"/>
        <v>0</v>
      </c>
      <c r="K497" s="40"/>
      <c r="L497" s="40"/>
      <c r="M497" s="40"/>
    </row>
    <row r="498" spans="1:23" s="4" customFormat="1" x14ac:dyDescent="0.2">
      <c r="A498" s="43" t="s">
        <v>133</v>
      </c>
      <c r="B498" s="44">
        <f t="shared" ref="B498:J498" si="55">B497-TRUNC(B497)</f>
        <v>0</v>
      </c>
      <c r="C498" s="44">
        <f t="shared" si="55"/>
        <v>0</v>
      </c>
      <c r="D498" s="44">
        <f t="shared" si="55"/>
        <v>0</v>
      </c>
      <c r="E498" s="44">
        <f t="shared" si="55"/>
        <v>0</v>
      </c>
      <c r="F498" s="44">
        <f t="shared" si="55"/>
        <v>0</v>
      </c>
      <c r="G498" s="44">
        <f t="shared" si="55"/>
        <v>0</v>
      </c>
      <c r="H498" s="44">
        <f t="shared" si="55"/>
        <v>0</v>
      </c>
      <c r="I498" s="44">
        <f t="shared" si="55"/>
        <v>0</v>
      </c>
      <c r="J498" s="44">
        <f t="shared" si="55"/>
        <v>0</v>
      </c>
      <c r="K498" s="40"/>
      <c r="L498" s="40"/>
      <c r="M498" s="40"/>
    </row>
    <row r="499" spans="1:23" s="4" customFormat="1" ht="12" x14ac:dyDescent="0.2">
      <c r="A499" s="45">
        <f>MIN(B499:J499)</f>
        <v>1</v>
      </c>
      <c r="B499" s="46">
        <f t="shared" ref="B499:J499" si="56">IF(B498=0,B496,"дальше...")</f>
        <v>1</v>
      </c>
      <c r="C499" s="46">
        <f t="shared" si="56"/>
        <v>2</v>
      </c>
      <c r="D499" s="46">
        <f t="shared" si="56"/>
        <v>3</v>
      </c>
      <c r="E499" s="46">
        <f t="shared" si="56"/>
        <v>4</v>
      </c>
      <c r="F499" s="46">
        <f t="shared" si="56"/>
        <v>5</v>
      </c>
      <c r="G499" s="46">
        <f t="shared" si="56"/>
        <v>6</v>
      </c>
      <c r="H499" s="46">
        <f t="shared" si="56"/>
        <v>7</v>
      </c>
      <c r="I499" s="46">
        <f t="shared" si="56"/>
        <v>8</v>
      </c>
      <c r="J499" s="46">
        <f t="shared" si="56"/>
        <v>9</v>
      </c>
      <c r="K499" s="40"/>
      <c r="L499" s="40"/>
      <c r="M499" s="40"/>
    </row>
    <row r="500" spans="1:23" x14ac:dyDescent="0.2">
      <c r="A500" s="14">
        <v>0</v>
      </c>
      <c r="B500" s="15" t="str">
        <f>""</f>
        <v/>
      </c>
      <c r="C500" s="15" t="s">
        <v>4</v>
      </c>
      <c r="D500" s="15" t="str">
        <f>""</f>
        <v/>
      </c>
      <c r="E500" s="15" t="str">
        <f>""</f>
        <v/>
      </c>
      <c r="F500" s="15" t="str">
        <f>G505</f>
        <v xml:space="preserve"> десятая</v>
      </c>
      <c r="G500" s="15" t="s">
        <v>6</v>
      </c>
      <c r="H500" s="15" t="s">
        <v>7</v>
      </c>
      <c r="I500" s="16" t="s">
        <v>8</v>
      </c>
      <c r="L500" s="15"/>
      <c r="M500" s="15"/>
      <c r="N500" s="5"/>
      <c r="O500" s="5"/>
      <c r="P500" s="5"/>
      <c r="Q500" s="5"/>
      <c r="R500" s="5"/>
      <c r="S500" s="5"/>
      <c r="T500" s="5"/>
      <c r="U500" s="5"/>
      <c r="V500" s="5"/>
      <c r="W500" s="5"/>
    </row>
    <row r="501" spans="1:23" x14ac:dyDescent="0.2">
      <c r="A501" s="14">
        <v>1</v>
      </c>
      <c r="B501" s="17" t="s">
        <v>11</v>
      </c>
      <c r="C501" s="15" t="s">
        <v>12</v>
      </c>
      <c r="D501" s="15" t="str">
        <f>""</f>
        <v/>
      </c>
      <c r="E501" s="15" t="s">
        <v>13</v>
      </c>
      <c r="F501" s="15" t="str">
        <f>G506</f>
        <v xml:space="preserve"> десятых</v>
      </c>
      <c r="G501" s="15" t="s">
        <v>15</v>
      </c>
      <c r="H501" s="15" t="s">
        <v>16</v>
      </c>
      <c r="I501" s="16" t="s">
        <v>17</v>
      </c>
      <c r="L501" s="15"/>
      <c r="M501" s="15"/>
      <c r="N501" s="5"/>
      <c r="O501" s="5"/>
      <c r="P501" s="5"/>
      <c r="Q501" s="5"/>
      <c r="R501" s="5"/>
      <c r="S501" s="5"/>
      <c r="T501" s="5"/>
      <c r="U501" s="5"/>
      <c r="V501" s="5"/>
      <c r="W501" s="5"/>
    </row>
    <row r="502" spans="1:23" ht="33.75" x14ac:dyDescent="0.2">
      <c r="A502" s="14">
        <v>2</v>
      </c>
      <c r="B502" s="17" t="s">
        <v>20</v>
      </c>
      <c r="C502" s="15" t="s">
        <v>21</v>
      </c>
      <c r="D502" s="15" t="s">
        <v>22</v>
      </c>
      <c r="E502" s="15" t="s">
        <v>23</v>
      </c>
      <c r="F502" s="15" t="str">
        <f>G506</f>
        <v xml:space="preserve"> десятых</v>
      </c>
      <c r="G502" s="15" t="s">
        <v>25</v>
      </c>
      <c r="H502" s="15" t="s">
        <v>26</v>
      </c>
      <c r="I502" s="16" t="s">
        <v>27</v>
      </c>
      <c r="L502" s="15"/>
      <c r="M502" s="15"/>
      <c r="N502" s="5"/>
      <c r="O502" s="5"/>
      <c r="P502" s="5"/>
      <c r="Q502" s="5"/>
      <c r="R502" s="5"/>
      <c r="S502" s="5"/>
      <c r="T502" s="5"/>
      <c r="U502" s="5"/>
      <c r="V502" s="5"/>
      <c r="W502" s="5"/>
    </row>
    <row r="503" spans="1:23" x14ac:dyDescent="0.2">
      <c r="A503" s="14">
        <v>3</v>
      </c>
      <c r="B503" s="17" t="s">
        <v>30</v>
      </c>
      <c r="C503" s="15" t="s">
        <v>31</v>
      </c>
      <c r="D503" s="15" t="s">
        <v>32</v>
      </c>
      <c r="E503" s="15" t="s">
        <v>33</v>
      </c>
    </row>
    <row r="504" spans="1:23" s="5" customFormat="1" x14ac:dyDescent="0.2">
      <c r="A504" s="47">
        <v>4</v>
      </c>
      <c r="B504" s="17" t="s">
        <v>34</v>
      </c>
      <c r="C504" s="15" t="s">
        <v>35</v>
      </c>
      <c r="D504" s="15" t="s">
        <v>36</v>
      </c>
      <c r="E504" s="15" t="s">
        <v>37</v>
      </c>
      <c r="F504" s="15"/>
      <c r="G504" s="15"/>
      <c r="H504" s="15"/>
      <c r="I504" s="15"/>
      <c r="J504" s="15"/>
      <c r="K504" s="15"/>
      <c r="L504" s="15"/>
      <c r="M504" s="15"/>
    </row>
    <row r="505" spans="1:23" s="5" customFormat="1" x14ac:dyDescent="0.2">
      <c r="A505" s="47">
        <v>5</v>
      </c>
      <c r="B505" s="17" t="s">
        <v>38</v>
      </c>
      <c r="C505" s="15" t="s">
        <v>39</v>
      </c>
      <c r="D505" s="15" t="s">
        <v>40</v>
      </c>
      <c r="E505" s="15" t="s">
        <v>41</v>
      </c>
      <c r="F505" s="15" t="s">
        <v>42</v>
      </c>
      <c r="G505" s="15" t="str">
        <f>INDEX(H505:Q505,1,A499)</f>
        <v xml:space="preserve"> десятая</v>
      </c>
      <c r="H505" s="15" t="s">
        <v>134</v>
      </c>
      <c r="I505" s="15" t="s">
        <v>135</v>
      </c>
      <c r="J505" s="15" t="s">
        <v>136</v>
      </c>
      <c r="K505" s="15" t="s">
        <v>137</v>
      </c>
      <c r="L505" s="15" t="s">
        <v>138</v>
      </c>
      <c r="M505" s="15" t="s">
        <v>139</v>
      </c>
      <c r="N505" s="5" t="s">
        <v>140</v>
      </c>
      <c r="O505" s="5" t="s">
        <v>141</v>
      </c>
      <c r="P505" s="5" t="s">
        <v>142</v>
      </c>
      <c r="Q505" s="5" t="s">
        <v>143</v>
      </c>
    </row>
    <row r="506" spans="1:23" s="5" customFormat="1" x14ac:dyDescent="0.2">
      <c r="A506" s="47">
        <v>6</v>
      </c>
      <c r="B506" s="17" t="s">
        <v>43</v>
      </c>
      <c r="C506" s="15" t="s">
        <v>44</v>
      </c>
      <c r="D506" s="15" t="s">
        <v>45</v>
      </c>
      <c r="E506" s="15" t="s">
        <v>46</v>
      </c>
      <c r="F506" s="15" t="s">
        <v>47</v>
      </c>
      <c r="G506" s="15" t="str">
        <f>INDEX(H506:Q506,1,A499)</f>
        <v xml:space="preserve"> десятых</v>
      </c>
      <c r="H506" s="15" t="s">
        <v>144</v>
      </c>
      <c r="I506" s="15" t="s">
        <v>145</v>
      </c>
      <c r="J506" s="15" t="s">
        <v>146</v>
      </c>
      <c r="K506" s="15" t="s">
        <v>147</v>
      </c>
      <c r="L506" s="15" t="s">
        <v>148</v>
      </c>
      <c r="M506" s="15" t="s">
        <v>149</v>
      </c>
      <c r="N506" s="5" t="s">
        <v>150</v>
      </c>
      <c r="O506" s="5" t="s">
        <v>151</v>
      </c>
      <c r="P506" s="5" t="s">
        <v>152</v>
      </c>
      <c r="Q506" s="5" t="s">
        <v>153</v>
      </c>
    </row>
    <row r="507" spans="1:23" s="5" customFormat="1" x14ac:dyDescent="0.2">
      <c r="A507" s="47">
        <v>7</v>
      </c>
      <c r="B507" s="17" t="s">
        <v>48</v>
      </c>
      <c r="C507" s="15" t="s">
        <v>49</v>
      </c>
      <c r="D507" s="15" t="s">
        <v>50</v>
      </c>
      <c r="E507" s="15" t="s">
        <v>51</v>
      </c>
      <c r="F507" s="15"/>
      <c r="G507" s="15"/>
      <c r="H507" s="15"/>
      <c r="I507" s="15"/>
      <c r="J507" s="15"/>
      <c r="K507" s="15"/>
      <c r="L507" s="15"/>
      <c r="M507" s="15"/>
    </row>
    <row r="508" spans="1:23" s="5" customFormat="1" x14ac:dyDescent="0.2">
      <c r="A508" s="47">
        <v>8</v>
      </c>
      <c r="B508" s="17" t="s">
        <v>52</v>
      </c>
      <c r="C508" s="15" t="s">
        <v>53</v>
      </c>
      <c r="D508" s="15" t="s">
        <v>54</v>
      </c>
      <c r="E508" s="15" t="s">
        <v>55</v>
      </c>
      <c r="F508" s="15"/>
      <c r="G508" s="15"/>
      <c r="H508" s="15"/>
      <c r="I508" s="15"/>
      <c r="J508" s="15"/>
      <c r="K508" s="15"/>
      <c r="L508" s="15"/>
      <c r="M508" s="15"/>
    </row>
    <row r="509" spans="1:23" s="5" customFormat="1" x14ac:dyDescent="0.2">
      <c r="A509" s="47">
        <v>9</v>
      </c>
      <c r="B509" s="17" t="s">
        <v>56</v>
      </c>
      <c r="C509" s="15" t="s">
        <v>57</v>
      </c>
      <c r="D509" s="15" t="s">
        <v>58</v>
      </c>
      <c r="E509" s="15" t="s">
        <v>59</v>
      </c>
      <c r="F509" s="15"/>
      <c r="G509" s="15"/>
      <c r="H509" s="15"/>
      <c r="I509" s="15"/>
      <c r="J509" s="15"/>
      <c r="K509" s="15"/>
      <c r="L509" s="15"/>
      <c r="M509" s="15"/>
    </row>
    <row r="510" spans="1:23" s="5" customFormat="1" x14ac:dyDescent="0.2">
      <c r="A510" s="47"/>
      <c r="B510" s="15"/>
      <c r="C510" s="18"/>
      <c r="D510" s="19"/>
      <c r="E510" s="20"/>
      <c r="F510" s="15"/>
      <c r="G510" s="15"/>
      <c r="H510" s="15"/>
      <c r="I510" s="15"/>
      <c r="J510" s="15"/>
      <c r="K510" s="15"/>
      <c r="L510" s="15"/>
      <c r="M510" s="15"/>
    </row>
    <row r="511" spans="1:23" x14ac:dyDescent="0.2">
      <c r="A511" s="21" t="str">
        <f>CONCATENATE(G523,G522,G521,H521,G520,G519,G518,H518,G517,G516,G515,H515,G514,G513,G512,H512)</f>
        <v xml:space="preserve"> ноль десятых</v>
      </c>
      <c r="B511" s="15" t="s">
        <v>64</v>
      </c>
      <c r="C511" s="18"/>
      <c r="D511" s="22"/>
      <c r="E511" s="20"/>
      <c r="F511" s="23" t="s">
        <v>60</v>
      </c>
      <c r="G511" s="23" t="s">
        <v>61</v>
      </c>
      <c r="H511" s="23" t="s">
        <v>62</v>
      </c>
      <c r="I511" s="24"/>
    </row>
    <row r="512" spans="1:23" x14ac:dyDescent="0.2">
      <c r="B512" s="15">
        <v>1</v>
      </c>
      <c r="C512" s="26">
        <f>A495-POWER(10,B512)*INT(A495/POWER(10,B512))</f>
        <v>0</v>
      </c>
      <c r="D512" s="20">
        <f>C512</f>
        <v>0</v>
      </c>
      <c r="E512" s="15">
        <f t="shared" ref="E512:E523" si="57">D512/POWER(10,B512-1)</f>
        <v>0</v>
      </c>
      <c r="F512" s="15" t="str">
        <f>IF(E513&gt;=2,INDEX(B500:C509,E512+1,1),INDEX(B500:C509,E512+1,E513+1))</f>
        <v/>
      </c>
      <c r="G512" s="15" t="str">
        <f>IF(F512=B501,F505,IF(F512=B502,F506,F512))</f>
        <v/>
      </c>
      <c r="H512" s="15" t="str">
        <f>IF(SUM(E512:E523)=0," ноль десятых",IF(E513&lt;&gt;1,IF(OR(E512&gt;4,E512=0),F502,IF(E512=1,F500,F501)),F502))</f>
        <v xml:space="preserve"> ноль десятых</v>
      </c>
      <c r="I512" s="27"/>
    </row>
    <row r="513" spans="1:11" x14ac:dyDescent="0.2">
      <c r="A513" s="28"/>
      <c r="B513" s="15">
        <v>2</v>
      </c>
      <c r="C513" s="26">
        <f>A495-POWER(10,B513)*INT(A495/POWER(10,B513))</f>
        <v>0</v>
      </c>
      <c r="D513" s="15">
        <f t="shared" ref="D513:D523" si="58">C513-C512</f>
        <v>0</v>
      </c>
      <c r="E513" s="15">
        <f t="shared" si="57"/>
        <v>0</v>
      </c>
      <c r="F513" s="15" t="str">
        <f>IF(E513&gt;=2,INDEX(D500:D509,E513+1),"")</f>
        <v/>
      </c>
      <c r="G513" s="15" t="str">
        <f>F513</f>
        <v/>
      </c>
    </row>
    <row r="514" spans="1:11" x14ac:dyDescent="0.2">
      <c r="B514" s="15">
        <v>3</v>
      </c>
      <c r="C514" s="26">
        <f>A495-POWER(10,B514)*INT(A495/POWER(10,B514))</f>
        <v>0</v>
      </c>
      <c r="D514" s="15">
        <f t="shared" si="58"/>
        <v>0</v>
      </c>
      <c r="E514" s="15">
        <f t="shared" si="57"/>
        <v>0</v>
      </c>
      <c r="F514" s="15" t="str">
        <f>INDEX(E500:E509,E514+1)</f>
        <v/>
      </c>
      <c r="G514" s="15" t="str">
        <f>F514</f>
        <v/>
      </c>
    </row>
    <row r="515" spans="1:11" x14ac:dyDescent="0.2">
      <c r="B515" s="15">
        <v>4</v>
      </c>
      <c r="C515" s="26">
        <f>A495-POWER(10,B515)*INT(A495/POWER(10,B515))</f>
        <v>0</v>
      </c>
      <c r="D515" s="15">
        <f t="shared" si="58"/>
        <v>0</v>
      </c>
      <c r="E515" s="15">
        <f t="shared" si="57"/>
        <v>0</v>
      </c>
      <c r="F515" s="15" t="str">
        <f>IF(E516&gt;=2,INDEX(B500:C509,E515+1,1),INDEX(B500:C509,E515+1,E516+1))</f>
        <v/>
      </c>
      <c r="G515" s="15" t="str">
        <f>IF(F515=" один",F505,IF(F515=" два",F506,F515))</f>
        <v/>
      </c>
      <c r="H515" s="15" t="str">
        <f>IF(OR(E517&lt;&gt;0,E516&lt;&gt;0,E515&lt;&gt;0),IF(E516&lt;&gt;1,IF(OR(E515&gt;4,E515=0),G502,IF(E515=1,G500,G501)),G502),"")</f>
        <v/>
      </c>
    </row>
    <row r="516" spans="1:11" x14ac:dyDescent="0.2">
      <c r="B516" s="15">
        <v>5</v>
      </c>
      <c r="C516" s="26">
        <f>A495-POWER(10,B516)*INT(A495/POWER(10,B516))</f>
        <v>0</v>
      </c>
      <c r="D516" s="15">
        <f t="shared" si="58"/>
        <v>0</v>
      </c>
      <c r="E516" s="15">
        <f t="shared" si="57"/>
        <v>0</v>
      </c>
      <c r="F516" s="15" t="str">
        <f>IF(E516&gt;=2,INDEX(D500:D509,E516+1),"")</f>
        <v/>
      </c>
      <c r="G516" s="15" t="str">
        <f t="shared" ref="G516:G523" si="59">F516</f>
        <v/>
      </c>
    </row>
    <row r="517" spans="1:11" x14ac:dyDescent="0.2">
      <c r="B517" s="15">
        <v>6</v>
      </c>
      <c r="C517" s="26">
        <f>A495-POWER(10,B517)*INT(A495/POWER(10,B517))</f>
        <v>0</v>
      </c>
      <c r="D517" s="15">
        <f t="shared" si="58"/>
        <v>0</v>
      </c>
      <c r="E517" s="15">
        <f t="shared" si="57"/>
        <v>0</v>
      </c>
      <c r="F517" s="15" t="str">
        <f>INDEX(E500:E509,E517+1)</f>
        <v/>
      </c>
      <c r="G517" s="15" t="str">
        <f t="shared" si="59"/>
        <v/>
      </c>
    </row>
    <row r="518" spans="1:11" x14ac:dyDescent="0.2">
      <c r="B518" s="15">
        <v>7</v>
      </c>
      <c r="C518" s="26">
        <f>A495-POWER(10,B518)*INT(A495/POWER(10,B518))</f>
        <v>0</v>
      </c>
      <c r="D518" s="15">
        <f t="shared" si="58"/>
        <v>0</v>
      </c>
      <c r="E518" s="15">
        <f t="shared" si="57"/>
        <v>0</v>
      </c>
      <c r="F518" s="15" t="str">
        <f>IF(E519&gt;=2,INDEX(B500:C509,E518+1,1),INDEX(B500:C509,E518+1,E519+1))</f>
        <v/>
      </c>
      <c r="G518" s="15" t="str">
        <f t="shared" si="59"/>
        <v/>
      </c>
      <c r="H518" s="15" t="str">
        <f>IF(OR(E518&lt;&gt;0,E519&lt;&gt;0,E520&lt;&gt;0),IF(E519&lt;&gt;1,IF(OR(E518&gt;4,E518=0),H502,IF(E518=1,H500,H501)),H502),"")</f>
        <v/>
      </c>
    </row>
    <row r="519" spans="1:11" x14ac:dyDescent="0.2">
      <c r="B519" s="15">
        <v>8</v>
      </c>
      <c r="C519" s="26">
        <f>A495-POWER(10,B519)*INT(A495/POWER(10,B519))</f>
        <v>0</v>
      </c>
      <c r="D519" s="15">
        <f t="shared" si="58"/>
        <v>0</v>
      </c>
      <c r="E519" s="15">
        <f t="shared" si="57"/>
        <v>0</v>
      </c>
      <c r="F519" s="15" t="str">
        <f>IF(E519&gt;=2,INDEX(D500:D509,E519+1),"")</f>
        <v/>
      </c>
      <c r="G519" s="15" t="str">
        <f t="shared" si="59"/>
        <v/>
      </c>
    </row>
    <row r="520" spans="1:11" x14ac:dyDescent="0.2">
      <c r="B520" s="15">
        <v>9</v>
      </c>
      <c r="C520" s="26">
        <f>A495-POWER(10,B520)*INT(A495/POWER(10,B520))</f>
        <v>0</v>
      </c>
      <c r="D520" s="15">
        <f t="shared" si="58"/>
        <v>0</v>
      </c>
      <c r="E520" s="15">
        <f t="shared" si="57"/>
        <v>0</v>
      </c>
      <c r="F520" s="15" t="str">
        <f>INDEX(E500:E509,E520+1)</f>
        <v/>
      </c>
      <c r="G520" s="15" t="str">
        <f t="shared" si="59"/>
        <v/>
      </c>
    </row>
    <row r="521" spans="1:11" x14ac:dyDescent="0.2">
      <c r="B521" s="15">
        <v>10</v>
      </c>
      <c r="C521" s="26">
        <f>A495-POWER(10,B521)*INT(A495/POWER(10,B521))</f>
        <v>0</v>
      </c>
      <c r="D521" s="15">
        <f t="shared" si="58"/>
        <v>0</v>
      </c>
      <c r="E521" s="15">
        <f t="shared" si="57"/>
        <v>0</v>
      </c>
      <c r="F521" s="15" t="str">
        <f>IF(E522&gt;=2,INDEX(B500:C509,E521+1,1),INDEX(B500:C509,E521+1,E522+1))</f>
        <v/>
      </c>
      <c r="G521" s="15" t="str">
        <f t="shared" si="59"/>
        <v/>
      </c>
      <c r="H521" s="15" t="str">
        <f>IF(OR(E521&lt;&gt;0,E522&lt;&gt;0,E523&lt;&gt;0),IF(E522&lt;&gt;1,IF(OR(E521&gt;4,E521=0),I502,IF(E521=1,I500,I501)),I502),"")</f>
        <v/>
      </c>
    </row>
    <row r="522" spans="1:11" x14ac:dyDescent="0.2">
      <c r="B522" s="15">
        <v>11</v>
      </c>
      <c r="C522" s="26">
        <f>A495-POWER(10,B522)*INT(A495/POWER(10,B522))</f>
        <v>0</v>
      </c>
      <c r="D522" s="15">
        <f t="shared" si="58"/>
        <v>0</v>
      </c>
      <c r="E522" s="15">
        <f t="shared" si="57"/>
        <v>0</v>
      </c>
      <c r="F522" s="15" t="str">
        <f>IF(E522&gt;=2,INDEX(D500:D509,E522+1),"")</f>
        <v/>
      </c>
      <c r="G522" s="15" t="str">
        <f t="shared" si="59"/>
        <v/>
      </c>
    </row>
    <row r="523" spans="1:11" x14ac:dyDescent="0.2">
      <c r="B523" s="15">
        <v>12</v>
      </c>
      <c r="C523" s="26">
        <f>A495-POWER(10,B523)*INT(A495/POWER(10,B523))</f>
        <v>0</v>
      </c>
      <c r="D523" s="15">
        <f t="shared" si="58"/>
        <v>0</v>
      </c>
      <c r="E523" s="15">
        <f t="shared" si="57"/>
        <v>0</v>
      </c>
      <c r="F523" s="15" t="str">
        <f>INDEX(E500:E509,E523+1)</f>
        <v/>
      </c>
      <c r="G523" s="15" t="str">
        <f t="shared" si="59"/>
        <v/>
      </c>
    </row>
    <row r="524" spans="1:11" ht="12.75" collapsed="1" x14ac:dyDescent="0.2">
      <c r="A524" s="36">
        <v>0</v>
      </c>
      <c r="B524" s="7" t="s">
        <v>156</v>
      </c>
      <c r="C524" s="8"/>
      <c r="D524" s="8"/>
      <c r="E524" s="8"/>
      <c r="F524" s="8"/>
      <c r="G524" s="8"/>
      <c r="H524" s="8"/>
      <c r="I524" s="8"/>
      <c r="J524" s="8"/>
      <c r="K524" s="8"/>
    </row>
    <row r="525" spans="1:11" ht="15.75" x14ac:dyDescent="0.2">
      <c r="A525" s="9" t="str">
        <f>REPLACE(A537,1,2,UPPER(LEFT(A537,2)))</f>
        <v xml:space="preserve"> Ноль целых ноль десятых</v>
      </c>
      <c r="B525" s="10" t="s">
        <v>127</v>
      </c>
      <c r="C525" s="11"/>
      <c r="D525" s="12" t="s">
        <v>128</v>
      </c>
      <c r="E525" s="12"/>
      <c r="F525" s="12"/>
      <c r="G525" s="12"/>
      <c r="H525" s="12"/>
      <c r="I525" s="11"/>
      <c r="J525" s="11"/>
      <c r="K525" s="13" t="s">
        <v>3</v>
      </c>
    </row>
    <row r="526" spans="1:11" x14ac:dyDescent="0.2">
      <c r="A526" s="14">
        <v>0</v>
      </c>
      <c r="B526" s="15" t="str">
        <f>""</f>
        <v/>
      </c>
      <c r="C526" s="15" t="s">
        <v>4</v>
      </c>
      <c r="D526" s="15" t="str">
        <f>""</f>
        <v/>
      </c>
      <c r="E526" s="15" t="str">
        <f>""</f>
        <v/>
      </c>
      <c r="F526" s="15" t="s">
        <v>129</v>
      </c>
      <c r="G526" s="15" t="s">
        <v>6</v>
      </c>
      <c r="H526" s="15" t="s">
        <v>7</v>
      </c>
      <c r="I526" s="16" t="s">
        <v>8</v>
      </c>
    </row>
    <row r="527" spans="1:11" x14ac:dyDescent="0.2">
      <c r="A527" s="14">
        <v>1</v>
      </c>
      <c r="B527" s="17" t="s">
        <v>11</v>
      </c>
      <c r="C527" s="15" t="s">
        <v>12</v>
      </c>
      <c r="D527" s="15" t="str">
        <f>""</f>
        <v/>
      </c>
      <c r="E527" s="15" t="s">
        <v>13</v>
      </c>
      <c r="F527" s="15" t="s">
        <v>130</v>
      </c>
      <c r="G527" s="15" t="s">
        <v>15</v>
      </c>
      <c r="H527" s="15" t="s">
        <v>16</v>
      </c>
      <c r="I527" s="16" t="s">
        <v>17</v>
      </c>
    </row>
    <row r="528" spans="1:11" ht="33.75" x14ac:dyDescent="0.2">
      <c r="A528" s="14">
        <v>2</v>
      </c>
      <c r="B528" s="17" t="s">
        <v>20</v>
      </c>
      <c r="C528" s="15" t="s">
        <v>21</v>
      </c>
      <c r="D528" s="15" t="s">
        <v>22</v>
      </c>
      <c r="E528" s="15" t="s">
        <v>23</v>
      </c>
      <c r="F528" s="15" t="s">
        <v>130</v>
      </c>
      <c r="G528" s="15" t="s">
        <v>25</v>
      </c>
      <c r="H528" s="15" t="s">
        <v>26</v>
      </c>
      <c r="I528" s="16" t="s">
        <v>27</v>
      </c>
    </row>
    <row r="529" spans="1:11" x14ac:dyDescent="0.2">
      <c r="A529" s="14">
        <v>3</v>
      </c>
      <c r="B529" s="17" t="s">
        <v>30</v>
      </c>
      <c r="C529" s="15" t="s">
        <v>31</v>
      </c>
      <c r="D529" s="15" t="s">
        <v>32</v>
      </c>
      <c r="E529" s="15" t="s">
        <v>33</v>
      </c>
    </row>
    <row r="530" spans="1:11" x14ac:dyDescent="0.2">
      <c r="A530" s="14">
        <v>4</v>
      </c>
      <c r="B530" s="17" t="s">
        <v>34</v>
      </c>
      <c r="C530" s="15" t="s">
        <v>35</v>
      </c>
      <c r="D530" s="15" t="s">
        <v>36</v>
      </c>
      <c r="E530" s="15" t="s">
        <v>37</v>
      </c>
    </row>
    <row r="531" spans="1:11" x14ac:dyDescent="0.2">
      <c r="A531" s="14">
        <v>5</v>
      </c>
      <c r="B531" s="17" t="s">
        <v>38</v>
      </c>
      <c r="C531" s="15" t="s">
        <v>39</v>
      </c>
      <c r="D531" s="15" t="s">
        <v>40</v>
      </c>
      <c r="E531" s="15" t="s">
        <v>41</v>
      </c>
      <c r="F531" s="15" t="s">
        <v>42</v>
      </c>
    </row>
    <row r="532" spans="1:11" x14ac:dyDescent="0.2">
      <c r="A532" s="14">
        <v>6</v>
      </c>
      <c r="B532" s="17" t="s">
        <v>43</v>
      </c>
      <c r="C532" s="15" t="s">
        <v>44</v>
      </c>
      <c r="D532" s="15" t="s">
        <v>45</v>
      </c>
      <c r="E532" s="15" t="s">
        <v>46</v>
      </c>
      <c r="F532" s="15" t="s">
        <v>47</v>
      </c>
    </row>
    <row r="533" spans="1:11" x14ac:dyDescent="0.2">
      <c r="A533" s="14">
        <v>7</v>
      </c>
      <c r="B533" s="17" t="s">
        <v>48</v>
      </c>
      <c r="C533" s="15" t="s">
        <v>49</v>
      </c>
      <c r="D533" s="15" t="s">
        <v>50</v>
      </c>
      <c r="E533" s="15" t="s">
        <v>51</v>
      </c>
    </row>
    <row r="534" spans="1:11" x14ac:dyDescent="0.2">
      <c r="A534" s="14">
        <v>8</v>
      </c>
      <c r="B534" s="17" t="s">
        <v>52</v>
      </c>
      <c r="C534" s="15" t="s">
        <v>53</v>
      </c>
      <c r="D534" s="15" t="s">
        <v>54</v>
      </c>
      <c r="E534" s="15" t="s">
        <v>55</v>
      </c>
    </row>
    <row r="535" spans="1:11" x14ac:dyDescent="0.2">
      <c r="A535" s="14">
        <v>9</v>
      </c>
      <c r="B535" s="17" t="s">
        <v>56</v>
      </c>
      <c r="C535" s="15" t="s">
        <v>57</v>
      </c>
      <c r="D535" s="15" t="s">
        <v>58</v>
      </c>
      <c r="E535" s="15" t="s">
        <v>59</v>
      </c>
    </row>
    <row r="536" spans="1:11" x14ac:dyDescent="0.2">
      <c r="C536" s="18"/>
      <c r="D536" s="19"/>
      <c r="E536" s="20"/>
    </row>
    <row r="537" spans="1:11" ht="12.75" x14ac:dyDescent="0.2">
      <c r="A537" s="21" t="str">
        <f>CONCATENATE(G549,G548,G547,H547,G546,G545,G544,H544,G543,G542,G541,H541,G540,G539,G538,H538)&amp;A567</f>
        <v xml:space="preserve"> ноль целых ноль десятых</v>
      </c>
      <c r="C537" s="18"/>
      <c r="D537" s="22"/>
      <c r="E537" s="20"/>
      <c r="F537" s="23" t="s">
        <v>60</v>
      </c>
      <c r="G537" s="23" t="s">
        <v>131</v>
      </c>
      <c r="H537" s="23" t="s">
        <v>62</v>
      </c>
      <c r="I537" s="24"/>
      <c r="J537" s="24"/>
      <c r="K537" s="25"/>
    </row>
    <row r="538" spans="1:11" x14ac:dyDescent="0.2">
      <c r="B538" s="15">
        <v>1</v>
      </c>
      <c r="C538" s="26">
        <f>A524-POWER(10,B538)*INT(A524/POWER(10,B538))</f>
        <v>0</v>
      </c>
      <c r="D538" s="20">
        <f>TRUNC(C538)</f>
        <v>0</v>
      </c>
      <c r="E538" s="15">
        <f t="shared" ref="E538:E549" si="60">D538/POWER(10,B538-1)</f>
        <v>0</v>
      </c>
      <c r="F538" s="15" t="str">
        <f>IF(E539&gt;=2,INDEX(B526:C535,E538+1,1),INDEX(B526:C535,E538+1,E539+1))</f>
        <v/>
      </c>
      <c r="G538" s="15" t="str">
        <f>IF(F538=B527,F531,IF(F538=B528,F532,F538))</f>
        <v/>
      </c>
      <c r="H538" s="15" t="str">
        <f>IF(SUM(E538:E549)=0," ноль целых",IF(E539&lt;&gt;1,IF(OR(E538&gt;4,E538=0),F528,IF(E538=1,F526,F527)),F528))</f>
        <v xml:space="preserve"> ноль целых</v>
      </c>
      <c r="I538" s="27"/>
      <c r="J538" s="15"/>
    </row>
    <row r="539" spans="1:11" x14ac:dyDescent="0.2">
      <c r="A539" s="28" t="s">
        <v>64</v>
      </c>
      <c r="B539" s="15">
        <v>2</v>
      </c>
      <c r="C539" s="26">
        <f>A524-POWER(10,B539)*INT(A524/POWER(10,B539))</f>
        <v>0</v>
      </c>
      <c r="D539" s="15">
        <f t="shared" ref="D539:D549" si="61">C539-C538</f>
        <v>0</v>
      </c>
      <c r="E539" s="15">
        <f t="shared" si="60"/>
        <v>0</v>
      </c>
      <c r="F539" s="15" t="str">
        <f>IF(E539&gt;=2,INDEX(D526:D535,E539+1),"")</f>
        <v/>
      </c>
      <c r="G539" s="15" t="str">
        <f>F539</f>
        <v/>
      </c>
    </row>
    <row r="540" spans="1:11" x14ac:dyDescent="0.2">
      <c r="B540" s="15">
        <v>3</v>
      </c>
      <c r="C540" s="26">
        <f>A524-POWER(10,B540)*INT(A524/POWER(10,B540))</f>
        <v>0</v>
      </c>
      <c r="D540" s="15">
        <f t="shared" si="61"/>
        <v>0</v>
      </c>
      <c r="E540" s="15">
        <f t="shared" si="60"/>
        <v>0</v>
      </c>
      <c r="F540" s="15" t="str">
        <f>INDEX(E526:E535,E540+1)</f>
        <v/>
      </c>
      <c r="G540" s="15" t="str">
        <f>F540</f>
        <v/>
      </c>
    </row>
    <row r="541" spans="1:11" x14ac:dyDescent="0.2">
      <c r="B541" s="15">
        <v>4</v>
      </c>
      <c r="C541" s="26">
        <f>A524-POWER(10,B541)*INT(A524/POWER(10,B541))</f>
        <v>0</v>
      </c>
      <c r="D541" s="15">
        <f t="shared" si="61"/>
        <v>0</v>
      </c>
      <c r="E541" s="15">
        <f t="shared" si="60"/>
        <v>0</v>
      </c>
      <c r="F541" s="15" t="str">
        <f>IF(E542&gt;=2,INDEX(B526:C535,E541+1,1),INDEX(B526:C535,E541+1,E542+1))</f>
        <v/>
      </c>
      <c r="G541" s="15" t="str">
        <f>IF(F541=" один",F531,IF(F541=" два",F532,F541))</f>
        <v/>
      </c>
      <c r="H541" s="15" t="str">
        <f>IF(OR(E543&lt;&gt;0,E542&lt;&gt;0,E541&lt;&gt;0),IF(E542&lt;&gt;1,IF(OR(E541&gt;4,E541=0),G528,IF(E541=1,G526,G527)),G528),"")</f>
        <v/>
      </c>
    </row>
    <row r="542" spans="1:11" x14ac:dyDescent="0.2">
      <c r="B542" s="15">
        <v>5</v>
      </c>
      <c r="C542" s="26">
        <f>A524-POWER(10,B542)*INT(A524/POWER(10,B542))</f>
        <v>0</v>
      </c>
      <c r="D542" s="15">
        <f t="shared" si="61"/>
        <v>0</v>
      </c>
      <c r="E542" s="15">
        <f t="shared" si="60"/>
        <v>0</v>
      </c>
      <c r="F542" s="15" t="str">
        <f>IF(E542&gt;=2,INDEX(D526:D535,E542+1),"")</f>
        <v/>
      </c>
      <c r="G542" s="15" t="str">
        <f t="shared" ref="G542:G549" si="62">F542</f>
        <v/>
      </c>
    </row>
    <row r="543" spans="1:11" x14ac:dyDescent="0.2">
      <c r="B543" s="15">
        <v>6</v>
      </c>
      <c r="C543" s="26">
        <f>A524-POWER(10,B543)*INT(A524/POWER(10,B543))</f>
        <v>0</v>
      </c>
      <c r="D543" s="15">
        <f t="shared" si="61"/>
        <v>0</v>
      </c>
      <c r="E543" s="15">
        <f t="shared" si="60"/>
        <v>0</v>
      </c>
      <c r="F543" s="15" t="str">
        <f>INDEX(E526:E535,E543+1)</f>
        <v/>
      </c>
      <c r="G543" s="15" t="str">
        <f t="shared" si="62"/>
        <v/>
      </c>
    </row>
    <row r="544" spans="1:11" x14ac:dyDescent="0.2">
      <c r="B544" s="15">
        <v>7</v>
      </c>
      <c r="C544" s="26">
        <f>A524-POWER(10,B544)*INT(A524/POWER(10,B544))</f>
        <v>0</v>
      </c>
      <c r="D544" s="15">
        <f t="shared" si="61"/>
        <v>0</v>
      </c>
      <c r="E544" s="15">
        <f t="shared" si="60"/>
        <v>0</v>
      </c>
      <c r="F544" s="15" t="str">
        <f>IF(E545&gt;=2,INDEX(B526:C535,E544+1,1),INDEX(B526:C535,E544+1,E545+1))</f>
        <v/>
      </c>
      <c r="G544" s="15" t="str">
        <f t="shared" si="62"/>
        <v/>
      </c>
      <c r="H544" s="15" t="str">
        <f>IF(OR(E544&lt;&gt;0,E545&lt;&gt;0,E546&lt;&gt;0),IF(E545&lt;&gt;1,IF(OR(E544&gt;4,E544=0),H528,IF(E544=1,H526,H527)),H528),"")</f>
        <v/>
      </c>
    </row>
    <row r="545" spans="1:23" x14ac:dyDescent="0.2">
      <c r="B545" s="15">
        <v>8</v>
      </c>
      <c r="C545" s="26">
        <f>A524-POWER(10,B545)*INT(A524/POWER(10,B545))</f>
        <v>0</v>
      </c>
      <c r="D545" s="15">
        <f t="shared" si="61"/>
        <v>0</v>
      </c>
      <c r="E545" s="15">
        <f t="shared" si="60"/>
        <v>0</v>
      </c>
      <c r="F545" s="15" t="str">
        <f>IF(E545&gt;=2,INDEX(D526:D535,E545+1),"")</f>
        <v/>
      </c>
      <c r="G545" s="15" t="str">
        <f t="shared" si="62"/>
        <v/>
      </c>
    </row>
    <row r="546" spans="1:23" x14ac:dyDescent="0.2">
      <c r="B546" s="15">
        <v>9</v>
      </c>
      <c r="C546" s="26">
        <f>A524-POWER(10,B546)*INT(A524/POWER(10,B546))</f>
        <v>0</v>
      </c>
      <c r="D546" s="15">
        <f t="shared" si="61"/>
        <v>0</v>
      </c>
      <c r="E546" s="15">
        <f t="shared" si="60"/>
        <v>0</v>
      </c>
      <c r="F546" s="15" t="str">
        <f>INDEX(E526:E535,E546+1)</f>
        <v/>
      </c>
      <c r="G546" s="15" t="str">
        <f t="shared" si="62"/>
        <v/>
      </c>
    </row>
    <row r="547" spans="1:23" x14ac:dyDescent="0.2">
      <c r="B547" s="15">
        <v>10</v>
      </c>
      <c r="C547" s="26">
        <f>A524-POWER(10,B547)*INT(A524/POWER(10,B547))</f>
        <v>0</v>
      </c>
      <c r="D547" s="15">
        <f t="shared" si="61"/>
        <v>0</v>
      </c>
      <c r="E547" s="15">
        <f t="shared" si="60"/>
        <v>0</v>
      </c>
      <c r="F547" s="15" t="str">
        <f>IF(E548&gt;=2,INDEX(B526:C535,E547+1,1),INDEX(B526:C535,E547+1,E548+1))</f>
        <v/>
      </c>
      <c r="G547" s="15" t="str">
        <f t="shared" si="62"/>
        <v/>
      </c>
      <c r="H547" s="15" t="str">
        <f>IF(OR(E547&lt;&gt;0,E548&lt;&gt;0,E549&lt;&gt;0),IF(E548&lt;&gt;1,IF(OR(E547&gt;4,E547=0),I528,IF(E547=1,I526,I527)),I528),"")</f>
        <v/>
      </c>
    </row>
    <row r="548" spans="1:23" x14ac:dyDescent="0.2">
      <c r="B548" s="15">
        <v>11</v>
      </c>
      <c r="C548" s="26">
        <f>A524-POWER(10,B548)*INT(A524/POWER(10,B548))</f>
        <v>0</v>
      </c>
      <c r="D548" s="15">
        <f t="shared" si="61"/>
        <v>0</v>
      </c>
      <c r="E548" s="15">
        <f t="shared" si="60"/>
        <v>0</v>
      </c>
      <c r="F548" s="15" t="str">
        <f>IF(E548&gt;=2,INDEX(D526:D535,E548+1),"")</f>
        <v/>
      </c>
      <c r="G548" s="15" t="str">
        <f t="shared" si="62"/>
        <v/>
      </c>
    </row>
    <row r="549" spans="1:23" x14ac:dyDescent="0.2">
      <c r="B549" s="15">
        <v>12</v>
      </c>
      <c r="C549" s="26">
        <f>A524-POWER(10,B549)*INT(A524/POWER(10,B549))</f>
        <v>0</v>
      </c>
      <c r="D549" s="15">
        <f t="shared" si="61"/>
        <v>0</v>
      </c>
      <c r="E549" s="15">
        <f t="shared" si="60"/>
        <v>0</v>
      </c>
      <c r="F549" s="15" t="str">
        <f>INDEX(E526:E535,E549+1)</f>
        <v/>
      </c>
      <c r="G549" s="15" t="str">
        <f t="shared" si="62"/>
        <v/>
      </c>
    </row>
    <row r="550" spans="1:23" ht="12.75" x14ac:dyDescent="0.2">
      <c r="A550" s="38">
        <f>ROUND(A524-TRUNC(A524),8)</f>
        <v>0</v>
      </c>
      <c r="B550" s="7" t="s">
        <v>132</v>
      </c>
      <c r="C550" s="8"/>
      <c r="D550" s="8"/>
      <c r="E550" s="8"/>
      <c r="F550" s="8"/>
      <c r="G550" s="8"/>
      <c r="H550" s="8"/>
      <c r="I550" s="8"/>
    </row>
    <row r="551" spans="1:23" ht="15.75" x14ac:dyDescent="0.2">
      <c r="A551" s="48">
        <f>A550*POWER(10,A555)</f>
        <v>0</v>
      </c>
      <c r="B551" s="10" t="s">
        <v>127</v>
      </c>
      <c r="C551" s="11"/>
      <c r="D551" s="12"/>
      <c r="E551" s="12"/>
      <c r="F551" s="12"/>
      <c r="G551" s="12"/>
      <c r="H551" s="12"/>
      <c r="I551" s="11"/>
    </row>
    <row r="552" spans="1:23" s="4" customFormat="1" x14ac:dyDescent="0.2">
      <c r="A552" s="40"/>
      <c r="B552" s="41">
        <v>1</v>
      </c>
      <c r="C552" s="41">
        <v>2</v>
      </c>
      <c r="D552" s="41">
        <v>3</v>
      </c>
      <c r="E552" s="41">
        <v>4</v>
      </c>
      <c r="F552" s="41">
        <v>5</v>
      </c>
      <c r="G552" s="41">
        <v>6</v>
      </c>
      <c r="H552" s="41">
        <v>7</v>
      </c>
      <c r="I552" s="42">
        <v>8</v>
      </c>
      <c r="J552" s="42">
        <v>9</v>
      </c>
      <c r="K552" s="40"/>
      <c r="L552" s="40"/>
      <c r="M552" s="40"/>
    </row>
    <row r="553" spans="1:23" s="4" customFormat="1" x14ac:dyDescent="0.2">
      <c r="A553" s="43"/>
      <c r="B553" s="44">
        <f t="shared" ref="B553:J553" si="63">$A550*POWER(10,B552)</f>
        <v>0</v>
      </c>
      <c r="C553" s="44">
        <f t="shared" si="63"/>
        <v>0</v>
      </c>
      <c r="D553" s="44">
        <f t="shared" si="63"/>
        <v>0</v>
      </c>
      <c r="E553" s="44">
        <f t="shared" si="63"/>
        <v>0</v>
      </c>
      <c r="F553" s="44">
        <f t="shared" si="63"/>
        <v>0</v>
      </c>
      <c r="G553" s="44">
        <f t="shared" si="63"/>
        <v>0</v>
      </c>
      <c r="H553" s="44">
        <f t="shared" si="63"/>
        <v>0</v>
      </c>
      <c r="I553" s="44">
        <f t="shared" si="63"/>
        <v>0</v>
      </c>
      <c r="J553" s="44">
        <f t="shared" si="63"/>
        <v>0</v>
      </c>
      <c r="K553" s="40"/>
      <c r="L553" s="40"/>
      <c r="M553" s="40"/>
    </row>
    <row r="554" spans="1:23" s="4" customFormat="1" x14ac:dyDescent="0.2">
      <c r="A554" s="43" t="s">
        <v>133</v>
      </c>
      <c r="B554" s="44">
        <f t="shared" ref="B554:J554" si="64">B553-TRUNC(B553)</f>
        <v>0</v>
      </c>
      <c r="C554" s="44">
        <f t="shared" si="64"/>
        <v>0</v>
      </c>
      <c r="D554" s="44">
        <f t="shared" si="64"/>
        <v>0</v>
      </c>
      <c r="E554" s="44">
        <f t="shared" si="64"/>
        <v>0</v>
      </c>
      <c r="F554" s="44">
        <f t="shared" si="64"/>
        <v>0</v>
      </c>
      <c r="G554" s="44">
        <f t="shared" si="64"/>
        <v>0</v>
      </c>
      <c r="H554" s="44">
        <f t="shared" si="64"/>
        <v>0</v>
      </c>
      <c r="I554" s="44">
        <f t="shared" si="64"/>
        <v>0</v>
      </c>
      <c r="J554" s="44">
        <f t="shared" si="64"/>
        <v>0</v>
      </c>
      <c r="K554" s="40"/>
      <c r="L554" s="40"/>
      <c r="M554" s="40"/>
    </row>
    <row r="555" spans="1:23" s="4" customFormat="1" ht="12" x14ac:dyDescent="0.2">
      <c r="A555" s="45">
        <f>MIN(B555:J555)</f>
        <v>1</v>
      </c>
      <c r="B555" s="46">
        <f t="shared" ref="B555:J555" si="65">IF(B554=0,B552,"дальше...")</f>
        <v>1</v>
      </c>
      <c r="C555" s="46">
        <f t="shared" si="65"/>
        <v>2</v>
      </c>
      <c r="D555" s="46">
        <f t="shared" si="65"/>
        <v>3</v>
      </c>
      <c r="E555" s="46">
        <f t="shared" si="65"/>
        <v>4</v>
      </c>
      <c r="F555" s="46">
        <f t="shared" si="65"/>
        <v>5</v>
      </c>
      <c r="G555" s="46">
        <f t="shared" si="65"/>
        <v>6</v>
      </c>
      <c r="H555" s="46">
        <f t="shared" si="65"/>
        <v>7</v>
      </c>
      <c r="I555" s="46">
        <f t="shared" si="65"/>
        <v>8</v>
      </c>
      <c r="J555" s="46">
        <f t="shared" si="65"/>
        <v>9</v>
      </c>
      <c r="K555" s="40"/>
      <c r="L555" s="40"/>
      <c r="M555" s="40"/>
    </row>
    <row r="556" spans="1:23" x14ac:dyDescent="0.2">
      <c r="A556" s="14">
        <v>0</v>
      </c>
      <c r="B556" s="15" t="str">
        <f>""</f>
        <v/>
      </c>
      <c r="C556" s="15" t="s">
        <v>4</v>
      </c>
      <c r="D556" s="15" t="str">
        <f>""</f>
        <v/>
      </c>
      <c r="E556" s="15" t="str">
        <f>""</f>
        <v/>
      </c>
      <c r="F556" s="15" t="str">
        <f>G561</f>
        <v xml:space="preserve"> десятая</v>
      </c>
      <c r="G556" s="15" t="s">
        <v>6</v>
      </c>
      <c r="H556" s="15" t="s">
        <v>7</v>
      </c>
      <c r="I556" s="16" t="s">
        <v>8</v>
      </c>
      <c r="L556" s="15"/>
      <c r="M556" s="15"/>
      <c r="N556" s="5"/>
      <c r="O556" s="5"/>
      <c r="P556" s="5"/>
      <c r="Q556" s="5"/>
      <c r="R556" s="5"/>
      <c r="S556" s="5"/>
      <c r="T556" s="5"/>
      <c r="U556" s="5"/>
      <c r="V556" s="5"/>
      <c r="W556" s="5"/>
    </row>
    <row r="557" spans="1:23" x14ac:dyDescent="0.2">
      <c r="A557" s="14">
        <v>1</v>
      </c>
      <c r="B557" s="17" t="s">
        <v>11</v>
      </c>
      <c r="C557" s="15" t="s">
        <v>12</v>
      </c>
      <c r="D557" s="15" t="str">
        <f>""</f>
        <v/>
      </c>
      <c r="E557" s="15" t="s">
        <v>13</v>
      </c>
      <c r="F557" s="15" t="str">
        <f>G562</f>
        <v xml:space="preserve"> десятых</v>
      </c>
      <c r="G557" s="15" t="s">
        <v>15</v>
      </c>
      <c r="H557" s="15" t="s">
        <v>16</v>
      </c>
      <c r="I557" s="16" t="s">
        <v>17</v>
      </c>
      <c r="L557" s="15"/>
      <c r="M557" s="15"/>
      <c r="N557" s="5"/>
      <c r="O557" s="5"/>
      <c r="P557" s="5"/>
      <c r="Q557" s="5"/>
      <c r="R557" s="5"/>
      <c r="S557" s="5"/>
      <c r="T557" s="5"/>
      <c r="U557" s="5"/>
      <c r="V557" s="5"/>
      <c r="W557" s="5"/>
    </row>
    <row r="558" spans="1:23" ht="33.75" x14ac:dyDescent="0.2">
      <c r="A558" s="14">
        <v>2</v>
      </c>
      <c r="B558" s="17" t="s">
        <v>20</v>
      </c>
      <c r="C558" s="15" t="s">
        <v>21</v>
      </c>
      <c r="D558" s="15" t="s">
        <v>22</v>
      </c>
      <c r="E558" s="15" t="s">
        <v>23</v>
      </c>
      <c r="F558" s="15" t="str">
        <f>G562</f>
        <v xml:space="preserve"> десятых</v>
      </c>
      <c r="G558" s="15" t="s">
        <v>25</v>
      </c>
      <c r="H558" s="15" t="s">
        <v>26</v>
      </c>
      <c r="I558" s="16" t="s">
        <v>27</v>
      </c>
      <c r="L558" s="15"/>
      <c r="M558" s="15"/>
      <c r="N558" s="5"/>
      <c r="O558" s="5"/>
      <c r="P558" s="5"/>
      <c r="Q558" s="5"/>
      <c r="R558" s="5"/>
      <c r="S558" s="5"/>
      <c r="T558" s="5"/>
      <c r="U558" s="5"/>
      <c r="V558" s="5"/>
      <c r="W558" s="5"/>
    </row>
    <row r="559" spans="1:23" x14ac:dyDescent="0.2">
      <c r="A559" s="14">
        <v>3</v>
      </c>
      <c r="B559" s="17" t="s">
        <v>30</v>
      </c>
      <c r="C559" s="15" t="s">
        <v>31</v>
      </c>
      <c r="D559" s="15" t="s">
        <v>32</v>
      </c>
      <c r="E559" s="15" t="s">
        <v>33</v>
      </c>
    </row>
    <row r="560" spans="1:23" s="5" customFormat="1" x14ac:dyDescent="0.2">
      <c r="A560" s="47">
        <v>4</v>
      </c>
      <c r="B560" s="17" t="s">
        <v>34</v>
      </c>
      <c r="C560" s="15" t="s">
        <v>35</v>
      </c>
      <c r="D560" s="15" t="s">
        <v>36</v>
      </c>
      <c r="E560" s="15" t="s">
        <v>37</v>
      </c>
      <c r="F560" s="15"/>
      <c r="G560" s="15"/>
      <c r="H560" s="15"/>
      <c r="I560" s="15"/>
      <c r="J560" s="15"/>
      <c r="K560" s="15"/>
      <c r="L560" s="15"/>
      <c r="M560" s="15"/>
    </row>
    <row r="561" spans="1:17" s="5" customFormat="1" x14ac:dyDescent="0.2">
      <c r="A561" s="47">
        <v>5</v>
      </c>
      <c r="B561" s="17" t="s">
        <v>38</v>
      </c>
      <c r="C561" s="15" t="s">
        <v>39</v>
      </c>
      <c r="D561" s="15" t="s">
        <v>40</v>
      </c>
      <c r="E561" s="15" t="s">
        <v>41</v>
      </c>
      <c r="F561" s="15" t="s">
        <v>42</v>
      </c>
      <c r="G561" s="15" t="str">
        <f>INDEX(H561:Q561,1,A555)</f>
        <v xml:space="preserve"> десятая</v>
      </c>
      <c r="H561" s="15" t="s">
        <v>134</v>
      </c>
      <c r="I561" s="15" t="s">
        <v>135</v>
      </c>
      <c r="J561" s="15" t="s">
        <v>136</v>
      </c>
      <c r="K561" s="15" t="s">
        <v>137</v>
      </c>
      <c r="L561" s="15" t="s">
        <v>138</v>
      </c>
      <c r="M561" s="15" t="s">
        <v>139</v>
      </c>
      <c r="N561" s="5" t="s">
        <v>140</v>
      </c>
      <c r="O561" s="5" t="s">
        <v>141</v>
      </c>
      <c r="P561" s="5" t="s">
        <v>142</v>
      </c>
      <c r="Q561" s="5" t="s">
        <v>143</v>
      </c>
    </row>
    <row r="562" spans="1:17" s="5" customFormat="1" x14ac:dyDescent="0.2">
      <c r="A562" s="47">
        <v>6</v>
      </c>
      <c r="B562" s="17" t="s">
        <v>43</v>
      </c>
      <c r="C562" s="15" t="s">
        <v>44</v>
      </c>
      <c r="D562" s="15" t="s">
        <v>45</v>
      </c>
      <c r="E562" s="15" t="s">
        <v>46</v>
      </c>
      <c r="F562" s="15" t="s">
        <v>47</v>
      </c>
      <c r="G562" s="15" t="str">
        <f>INDEX(H562:Q562,1,A555)</f>
        <v xml:space="preserve"> десятых</v>
      </c>
      <c r="H562" s="15" t="s">
        <v>144</v>
      </c>
      <c r="I562" s="15" t="s">
        <v>145</v>
      </c>
      <c r="J562" s="15" t="s">
        <v>146</v>
      </c>
      <c r="K562" s="15" t="s">
        <v>147</v>
      </c>
      <c r="L562" s="15" t="s">
        <v>148</v>
      </c>
      <c r="M562" s="15" t="s">
        <v>149</v>
      </c>
      <c r="N562" s="5" t="s">
        <v>150</v>
      </c>
      <c r="O562" s="5" t="s">
        <v>151</v>
      </c>
      <c r="P562" s="5" t="s">
        <v>152</v>
      </c>
      <c r="Q562" s="5" t="s">
        <v>153</v>
      </c>
    </row>
    <row r="563" spans="1:17" s="5" customFormat="1" x14ac:dyDescent="0.2">
      <c r="A563" s="47">
        <v>7</v>
      </c>
      <c r="B563" s="17" t="s">
        <v>48</v>
      </c>
      <c r="C563" s="15" t="s">
        <v>49</v>
      </c>
      <c r="D563" s="15" t="s">
        <v>50</v>
      </c>
      <c r="E563" s="15" t="s">
        <v>51</v>
      </c>
      <c r="F563" s="15"/>
      <c r="G563" s="15"/>
      <c r="H563" s="15"/>
      <c r="I563" s="15"/>
      <c r="J563" s="15"/>
      <c r="K563" s="15"/>
      <c r="L563" s="15"/>
      <c r="M563" s="15"/>
    </row>
    <row r="564" spans="1:17" s="5" customFormat="1" x14ac:dyDescent="0.2">
      <c r="A564" s="47">
        <v>8</v>
      </c>
      <c r="B564" s="17" t="s">
        <v>52</v>
      </c>
      <c r="C564" s="15" t="s">
        <v>53</v>
      </c>
      <c r="D564" s="15" t="s">
        <v>54</v>
      </c>
      <c r="E564" s="15" t="s">
        <v>55</v>
      </c>
      <c r="F564" s="15"/>
      <c r="G564" s="15"/>
      <c r="H564" s="15"/>
      <c r="I564" s="15"/>
      <c r="J564" s="15"/>
      <c r="K564" s="15"/>
      <c r="L564" s="15"/>
      <c r="M564" s="15"/>
    </row>
    <row r="565" spans="1:17" s="5" customFormat="1" x14ac:dyDescent="0.2">
      <c r="A565" s="47">
        <v>9</v>
      </c>
      <c r="B565" s="17" t="s">
        <v>56</v>
      </c>
      <c r="C565" s="15" t="s">
        <v>57</v>
      </c>
      <c r="D565" s="15" t="s">
        <v>58</v>
      </c>
      <c r="E565" s="15" t="s">
        <v>59</v>
      </c>
      <c r="F565" s="15"/>
      <c r="G565" s="15"/>
      <c r="H565" s="15"/>
      <c r="I565" s="15"/>
      <c r="J565" s="15"/>
      <c r="K565" s="15"/>
      <c r="L565" s="15"/>
      <c r="M565" s="15"/>
    </row>
    <row r="566" spans="1:17" s="5" customFormat="1" x14ac:dyDescent="0.2">
      <c r="A566" s="47"/>
      <c r="B566" s="15"/>
      <c r="C566" s="18"/>
      <c r="D566" s="19"/>
      <c r="E566" s="20"/>
      <c r="F566" s="15"/>
      <c r="G566" s="15"/>
      <c r="H566" s="15"/>
      <c r="I566" s="15"/>
      <c r="J566" s="15"/>
      <c r="K566" s="15"/>
      <c r="L566" s="15"/>
      <c r="M566" s="15"/>
    </row>
    <row r="567" spans="1:17" x14ac:dyDescent="0.2">
      <c r="A567" s="21" t="str">
        <f>CONCATENATE(G579,G578,G577,H577,G576,G575,G574,H574,G573,G572,G571,H571,G570,G569,G568,H568)</f>
        <v xml:space="preserve"> ноль десятых</v>
      </c>
      <c r="B567" s="15" t="s">
        <v>64</v>
      </c>
      <c r="C567" s="18"/>
      <c r="D567" s="22"/>
      <c r="E567" s="20"/>
      <c r="F567" s="23" t="s">
        <v>60</v>
      </c>
      <c r="G567" s="23" t="s">
        <v>61</v>
      </c>
      <c r="H567" s="23" t="s">
        <v>62</v>
      </c>
      <c r="I567" s="24"/>
    </row>
    <row r="568" spans="1:17" x14ac:dyDescent="0.2">
      <c r="B568" s="15">
        <v>1</v>
      </c>
      <c r="C568" s="26">
        <f>A551-POWER(10,B568)*INT(A551/POWER(10,B568))</f>
        <v>0</v>
      </c>
      <c r="D568" s="20">
        <f>C568</f>
        <v>0</v>
      </c>
      <c r="E568" s="15">
        <f t="shared" ref="E568:E579" si="66">D568/POWER(10,B568-1)</f>
        <v>0</v>
      </c>
      <c r="F568" s="15" t="str">
        <f>IF(E569&gt;=2,INDEX(B556:C565,E568+1,1),INDEX(B556:C565,E568+1,E569+1))</f>
        <v/>
      </c>
      <c r="G568" s="15" t="str">
        <f>IF(F568=B557,F561,IF(F568=B558,F562,F568))</f>
        <v/>
      </c>
      <c r="H568" s="15" t="str">
        <f>IF(SUM(E568:E579)=0," ноль десятых",IF(E569&lt;&gt;1,IF(OR(E568&gt;4,E568=0),F558,IF(E568=1,F556,F557)),F558))</f>
        <v xml:space="preserve"> ноль десятых</v>
      </c>
      <c r="I568" s="27"/>
    </row>
    <row r="569" spans="1:17" x14ac:dyDescent="0.2">
      <c r="A569" s="28"/>
      <c r="B569" s="15">
        <v>2</v>
      </c>
      <c r="C569" s="26">
        <f>A551-POWER(10,B569)*INT(A551/POWER(10,B569))</f>
        <v>0</v>
      </c>
      <c r="D569" s="15">
        <f t="shared" ref="D569:D579" si="67">C569-C568</f>
        <v>0</v>
      </c>
      <c r="E569" s="15">
        <f t="shared" si="66"/>
        <v>0</v>
      </c>
      <c r="F569" s="15" t="str">
        <f>IF(E569&gt;=2,INDEX(D556:D565,E569+1),"")</f>
        <v/>
      </c>
      <c r="G569" s="15" t="str">
        <f>F569</f>
        <v/>
      </c>
    </row>
    <row r="570" spans="1:17" x14ac:dyDescent="0.2">
      <c r="B570" s="15">
        <v>3</v>
      </c>
      <c r="C570" s="26">
        <f>A551-POWER(10,B570)*INT(A551/POWER(10,B570))</f>
        <v>0</v>
      </c>
      <c r="D570" s="15">
        <f t="shared" si="67"/>
        <v>0</v>
      </c>
      <c r="E570" s="15">
        <f t="shared" si="66"/>
        <v>0</v>
      </c>
      <c r="F570" s="15" t="str">
        <f>INDEX(E556:E565,E570+1)</f>
        <v/>
      </c>
      <c r="G570" s="15" t="str">
        <f>F570</f>
        <v/>
      </c>
    </row>
    <row r="571" spans="1:17" x14ac:dyDescent="0.2">
      <c r="B571" s="15">
        <v>4</v>
      </c>
      <c r="C571" s="26">
        <f>A551-POWER(10,B571)*INT(A551/POWER(10,B571))</f>
        <v>0</v>
      </c>
      <c r="D571" s="15">
        <f t="shared" si="67"/>
        <v>0</v>
      </c>
      <c r="E571" s="15">
        <f t="shared" si="66"/>
        <v>0</v>
      </c>
      <c r="F571" s="15" t="str">
        <f>IF(E572&gt;=2,INDEX(B556:C565,E571+1,1),INDEX(B556:C565,E571+1,E572+1))</f>
        <v/>
      </c>
      <c r="G571" s="15" t="str">
        <f>IF(F571=" один",F561,IF(F571=" два",F562,F571))</f>
        <v/>
      </c>
      <c r="H571" s="15" t="str">
        <f>IF(OR(E573&lt;&gt;0,E572&lt;&gt;0,E571&lt;&gt;0),IF(E572&lt;&gt;1,IF(OR(E571&gt;4,E571=0),G558,IF(E571=1,G556,G557)),G558),"")</f>
        <v/>
      </c>
    </row>
    <row r="572" spans="1:17" x14ac:dyDescent="0.2">
      <c r="B572" s="15">
        <v>5</v>
      </c>
      <c r="C572" s="26">
        <f>A551-POWER(10,B572)*INT(A551/POWER(10,B572))</f>
        <v>0</v>
      </c>
      <c r="D572" s="15">
        <f t="shared" si="67"/>
        <v>0</v>
      </c>
      <c r="E572" s="15">
        <f t="shared" si="66"/>
        <v>0</v>
      </c>
      <c r="F572" s="15" t="str">
        <f>IF(E572&gt;=2,INDEX(D556:D565,E572+1),"")</f>
        <v/>
      </c>
      <c r="G572" s="15" t="str">
        <f t="shared" ref="G572:G579" si="68">F572</f>
        <v/>
      </c>
    </row>
    <row r="573" spans="1:17" x14ac:dyDescent="0.2">
      <c r="B573" s="15">
        <v>6</v>
      </c>
      <c r="C573" s="26">
        <f>A551-POWER(10,B573)*INT(A551/POWER(10,B573))</f>
        <v>0</v>
      </c>
      <c r="D573" s="15">
        <f t="shared" si="67"/>
        <v>0</v>
      </c>
      <c r="E573" s="15">
        <f t="shared" si="66"/>
        <v>0</v>
      </c>
      <c r="F573" s="15" t="str">
        <f>INDEX(E556:E565,E573+1)</f>
        <v/>
      </c>
      <c r="G573" s="15" t="str">
        <f t="shared" si="68"/>
        <v/>
      </c>
    </row>
    <row r="574" spans="1:17" x14ac:dyDescent="0.2">
      <c r="B574" s="15">
        <v>7</v>
      </c>
      <c r="C574" s="26">
        <f>A551-POWER(10,B574)*INT(A551/POWER(10,B574))</f>
        <v>0</v>
      </c>
      <c r="D574" s="15">
        <f t="shared" si="67"/>
        <v>0</v>
      </c>
      <c r="E574" s="15">
        <f t="shared" si="66"/>
        <v>0</v>
      </c>
      <c r="F574" s="15" t="str">
        <f>IF(E575&gt;=2,INDEX(B556:C565,E574+1,1),INDEX(B556:C565,E574+1,E575+1))</f>
        <v/>
      </c>
      <c r="G574" s="15" t="str">
        <f t="shared" si="68"/>
        <v/>
      </c>
      <c r="H574" s="15" t="str">
        <f>IF(OR(E574&lt;&gt;0,E575&lt;&gt;0,E576&lt;&gt;0),IF(E575&lt;&gt;1,IF(OR(E574&gt;4,E574=0),H558,IF(E574=1,H556,H557)),H558),"")</f>
        <v/>
      </c>
    </row>
    <row r="575" spans="1:17" x14ac:dyDescent="0.2">
      <c r="B575" s="15">
        <v>8</v>
      </c>
      <c r="C575" s="26">
        <f>A551-POWER(10,B575)*INT(A551/POWER(10,B575))</f>
        <v>0</v>
      </c>
      <c r="D575" s="15">
        <f t="shared" si="67"/>
        <v>0</v>
      </c>
      <c r="E575" s="15">
        <f t="shared" si="66"/>
        <v>0</v>
      </c>
      <c r="F575" s="15" t="str">
        <f>IF(E575&gt;=2,INDEX(D556:D565,E575+1),"")</f>
        <v/>
      </c>
      <c r="G575" s="15" t="str">
        <f t="shared" si="68"/>
        <v/>
      </c>
    </row>
    <row r="576" spans="1:17" x14ac:dyDescent="0.2">
      <c r="B576" s="15">
        <v>9</v>
      </c>
      <c r="C576" s="26">
        <f>A551-POWER(10,B576)*INT(A551/POWER(10,B576))</f>
        <v>0</v>
      </c>
      <c r="D576" s="15">
        <f t="shared" si="67"/>
        <v>0</v>
      </c>
      <c r="E576" s="15">
        <f t="shared" si="66"/>
        <v>0</v>
      </c>
      <c r="F576" s="15" t="str">
        <f>INDEX(E556:E565,E576+1)</f>
        <v/>
      </c>
      <c r="G576" s="15" t="str">
        <f t="shared" si="68"/>
        <v/>
      </c>
    </row>
    <row r="577" spans="2:8" x14ac:dyDescent="0.2">
      <c r="B577" s="15">
        <v>10</v>
      </c>
      <c r="C577" s="26">
        <f>A551-POWER(10,B577)*INT(A551/POWER(10,B577))</f>
        <v>0</v>
      </c>
      <c r="D577" s="15">
        <f t="shared" si="67"/>
        <v>0</v>
      </c>
      <c r="E577" s="15">
        <f t="shared" si="66"/>
        <v>0</v>
      </c>
      <c r="F577" s="15" t="str">
        <f>IF(E578&gt;=2,INDEX(B556:C565,E577+1,1),INDEX(B556:C565,E577+1,E578+1))</f>
        <v/>
      </c>
      <c r="G577" s="15" t="str">
        <f t="shared" si="68"/>
        <v/>
      </c>
      <c r="H577" s="15" t="str">
        <f>IF(OR(E577&lt;&gt;0,E578&lt;&gt;0,E579&lt;&gt;0),IF(E578&lt;&gt;1,IF(OR(E577&gt;4,E577=0),I558,IF(E577=1,I556,I557)),I558),"")</f>
        <v/>
      </c>
    </row>
    <row r="578" spans="2:8" x14ac:dyDescent="0.2">
      <c r="B578" s="15">
        <v>11</v>
      </c>
      <c r="C578" s="26">
        <f>A551-POWER(10,B578)*INT(A551/POWER(10,B578))</f>
        <v>0</v>
      </c>
      <c r="D578" s="15">
        <f t="shared" si="67"/>
        <v>0</v>
      </c>
      <c r="E578" s="15">
        <f t="shared" si="66"/>
        <v>0</v>
      </c>
      <c r="F578" s="15" t="str">
        <f>IF(E578&gt;=2,INDEX(D556:D565,E578+1),"")</f>
        <v/>
      </c>
      <c r="G578" s="15" t="str">
        <f t="shared" si="68"/>
        <v/>
      </c>
    </row>
    <row r="579" spans="2:8" x14ac:dyDescent="0.2">
      <c r="B579" s="15">
        <v>12</v>
      </c>
      <c r="C579" s="26">
        <f>A551-POWER(10,B579)*INT(A551/POWER(10,B579))</f>
        <v>0</v>
      </c>
      <c r="D579" s="15">
        <f t="shared" si="67"/>
        <v>0</v>
      </c>
      <c r="E579" s="15">
        <f t="shared" si="66"/>
        <v>0</v>
      </c>
      <c r="F579" s="15" t="str">
        <f>INDEX(E556:E565,E579+1)</f>
        <v/>
      </c>
      <c r="G579" s="15" t="str">
        <f t="shared" si="68"/>
        <v/>
      </c>
    </row>
    <row r="580" spans="2:8" collapsed="1" x14ac:dyDescent="0.2"/>
  </sheetData>
  <sheetProtection password="CF66" sheet="1" objects="1" scenarios="1"/>
  <phoneticPr fontId="0" type="noConversion"/>
  <printOptions gridLinesSet="0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28</vt:i4>
      </vt:variant>
    </vt:vector>
  </HeadingPairs>
  <TitlesOfParts>
    <vt:vector size="30" baseType="lpstr">
      <vt:lpstr>Лист1</vt:lpstr>
      <vt:lpstr>+</vt:lpstr>
      <vt:lpstr>'+'!ВХОД_ДАТА_1</vt:lpstr>
      <vt:lpstr>'+'!ВХОД_ДАТА_2</vt:lpstr>
      <vt:lpstr>'+'!ВХОД_ДАТА_3</vt:lpstr>
      <vt:lpstr>'+'!ВХОД_РУБ_ПРОП_1</vt:lpstr>
      <vt:lpstr>'+'!ВХОД_РУБ_ПРОП_2</vt:lpstr>
      <vt:lpstr>'+'!ВХОД_РУБ_ПРОП_3</vt:lpstr>
      <vt:lpstr>'+'!ВХОД_РУБ_ПРОП_4</vt:lpstr>
      <vt:lpstr>'+'!ВХОД_РУБ_ПРОП_5</vt:lpstr>
      <vt:lpstr>'+'!ВХОД_РУБ_ПРОП_6</vt:lpstr>
      <vt:lpstr>'+'!ВХОД_РУБ_ПРОП_7</vt:lpstr>
      <vt:lpstr>'+'!ДАТА_1</vt:lpstr>
      <vt:lpstr>'+'!ДАТА_2</vt:lpstr>
      <vt:lpstr>'+'!ДАТА_3</vt:lpstr>
      <vt:lpstr>'+'!ДРОБЬ_1</vt:lpstr>
      <vt:lpstr>'+'!ДРОБЬ_2</vt:lpstr>
      <vt:lpstr>'+'!ДРОБЬ_3</vt:lpstr>
      <vt:lpstr>Лист1!Область_печати</vt:lpstr>
      <vt:lpstr>'+'!РУБ_ПРОП_1</vt:lpstr>
      <vt:lpstr>'+'!РУБ_ПРОП_2</vt:lpstr>
      <vt:lpstr>'+'!РУБ_ПРОП_3</vt:lpstr>
      <vt:lpstr>'+'!РУБ_ПРОП_4</vt:lpstr>
      <vt:lpstr>'+'!РУБ_ПРОП_5</vt:lpstr>
      <vt:lpstr>'+'!РУБ_ПРОП_6</vt:lpstr>
      <vt:lpstr>'+'!РУБ_ПРОП_7</vt:lpstr>
      <vt:lpstr>'+'!ШТУК_1</vt:lpstr>
      <vt:lpstr>'+'!ШТУК_2</vt:lpstr>
      <vt:lpstr>'+'!ШТУК_3</vt:lpstr>
      <vt:lpstr>'+'!ШТУК_4</vt:lpstr>
    </vt:vector>
  </TitlesOfParts>
  <Company>MBW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Filshin</dc:creator>
  <cp:lastModifiedBy>Арчегов Ирымбек Бексолтанович</cp:lastModifiedBy>
  <cp:lastPrinted>2020-10-01T09:51:30Z</cp:lastPrinted>
  <dcterms:created xsi:type="dcterms:W3CDTF">2002-08-22T08:06:52Z</dcterms:created>
  <dcterms:modified xsi:type="dcterms:W3CDTF">2021-04-20T08:21:57Z</dcterms:modified>
</cp:coreProperties>
</file>